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985" activeTab="0"/>
  </bookViews>
  <sheets>
    <sheet name="Domino" sheetId="1" r:id="rId1"/>
    <sheet name="Batoh" sheetId="2" r:id="rId2"/>
    <sheet name="MaleSudoku" sheetId="3" r:id="rId3"/>
    <sheet name="SachKon" sheetId="4" r:id="rId4"/>
  </sheets>
  <definedNames>
    <definedName name="SHEET_TITLE" localSheetId="0">"Domino"</definedName>
    <definedName name="_xlnm.Print_Area" localSheetId="0">'Domino'!$A:$IV</definedName>
    <definedName name="SHEET_TITLE" localSheetId="1">"Batoh"</definedName>
    <definedName name="_xlnm.Print_Area" localSheetId="1">'Batoh'!$A:$IV</definedName>
    <definedName name="SHEET_TITLE" localSheetId="2">"MaleSudoku"</definedName>
    <definedName name="_xlnm.Print_Area" localSheetId="2">'MaleSudoku'!$A:$IV</definedName>
    <definedName name="ccc" localSheetId="3">'SachKon'!$P$14:$P$181</definedName>
    <definedName name="dox" localSheetId="3">'SachKon'!$S$14:$S$181</definedName>
    <definedName name="odx" localSheetId="3">'SachKon'!$R$14:$R$181</definedName>
    <definedName name="SHEET_TITLE" localSheetId="3">"SachKon"</definedName>
    <definedName name="_xlnm.Print_Area" localSheetId="3">'SachKon'!$A:$IV</definedName>
    <definedName name="xxx" localSheetId="3">'SachKon'!$O$14:$O$181</definedName>
    <definedName name="do" localSheetId="3">'SachKon'!$N$14:$N$181</definedName>
    <definedName name="od" localSheetId="3">'SachKon'!$M$14:$M$181</definedName>
    <definedName name="por" localSheetId="3">'SachKon'!$Q$14:$Q$181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<sst xmlns="http://schemas.openxmlformats.org/spreadsheetml/2006/main" count="92" uniqueCount="79">
  <si>
    <t>dolnych a hornych policok kociek bol co najmensi.</t>
  </si>
  <si>
    <t>=if(B11=1,B5,B4)</t>
  </si>
  <si>
    <t>=randbernoulli(0.5)</t>
  </si>
  <si>
    <t>Najlepsie riesenie</t>
  </si>
  <si>
    <t>Usporiadat kocky domina zvisle za sebou tak, aby rozdiel medzi suctami</t>
  </si>
  <si>
    <t>=if(B11=1,B4,B5)</t>
  </si>
  <si>
    <t>&lt;F9&gt;</t>
  </si>
  <si>
    <t>Sucet</t>
  </si>
  <si>
    <t>1 = ponechaj, 0 = preklop</t>
  </si>
  <si>
    <t>rozdiel suctov</t>
  </si>
  <si>
    <t>x_i in {0,1}</t>
  </si>
  <si>
    <t>-----&gt;</t>
  </si>
  <si>
    <t>Objem batohu</t>
  </si>
  <si>
    <t>maximum</t>
  </si>
  <si>
    <t>Suma_{i=1,12} a_i *x_i  &lt;= b</t>
  </si>
  <si>
    <t>Riesenie</t>
  </si>
  <si>
    <t>x_i</t>
  </si>
  <si>
    <t>Suma_{i=1,12} c_i *x_i -----&gt; maximum</t>
  </si>
  <si>
    <t>- 01 premenna</t>
  </si>
  <si>
    <t xml:space="preserve">a bolo mozne odniest veci v co najvacsej cene ( zlodejom :-) </t>
  </si>
  <si>
    <t>b</t>
  </si>
  <si>
    <t>- objem batohu</t>
  </si>
  <si>
    <t xml:space="preserve">Vybrat veci do batohu tak, aby nebol prekroceny maximalny objem batohu </t>
  </si>
  <si>
    <t>a_i</t>
  </si>
  <si>
    <t>1 = vybrat, 0 = nevybrat</t>
  </si>
  <si>
    <t>Uloha 01 linearneho programovania:</t>
  </si>
  <si>
    <t>- objem i-tej veci</t>
  </si>
  <si>
    <t xml:space="preserve">c_i </t>
  </si>
  <si>
    <t>- cena i-tej veci</t>
  </si>
  <si>
    <t>Objem</t>
  </si>
  <si>
    <t>Cena</t>
  </si>
  <si>
    <t>Vybrany objem veci:</t>
  </si>
  <si>
    <t>Cena vybranych veci:</t>
  </si>
  <si>
    <t>Vec</t>
  </si>
  <si>
    <t>&lt;=</t>
  </si>
  <si>
    <t>A_ij</t>
  </si>
  <si>
    <t>----&gt; max</t>
  </si>
  <si>
    <t>v kazdom riadku, stlpci a bloku bolo umiestnene</t>
  </si>
  <si>
    <t>S_ij =1*X_ij1+2*X_ij2+3*X_ij3+4*X_ij4</t>
  </si>
  <si>
    <t>pocet zadanych cisel</t>
  </si>
  <si>
    <t>X_ijk</t>
  </si>
  <si>
    <t>koor.</t>
  </si>
  <si>
    <t>riad.</t>
  </si>
  <si>
    <t>stlp.</t>
  </si>
  <si>
    <t>blok</t>
  </si>
  <si>
    <t>C_ijk</t>
  </si>
  <si>
    <t>Umiestnit do volnych policok cisla 1,2,3,4 tak, aby</t>
  </si>
  <si>
    <t>S_ij</t>
  </si>
  <si>
    <t>kazde z nich prave raz.</t>
  </si>
  <si>
    <t>x</t>
  </si>
  <si>
    <t>Skoky kona</t>
  </si>
  <si>
    <t>a</t>
  </si>
  <si>
    <t>c</t>
  </si>
  <si>
    <t>d</t>
  </si>
  <si>
    <t>e</t>
  </si>
  <si>
    <t>f</t>
  </si>
  <si>
    <t>g</t>
  </si>
  <si>
    <t>h</t>
  </si>
  <si>
    <t>Index skoku</t>
  </si>
  <si>
    <t>i\j</t>
  </si>
  <si>
    <t>max sum(ccc*xxx) ---&gt;</t>
  </si>
  <si>
    <t>SKOKY:</t>
  </si>
  <si>
    <t>Najst pochodzku kona po polickach sachovnice,</t>
  </si>
  <si>
    <t>Cislovanie</t>
  </si>
  <si>
    <t>od</t>
  </si>
  <si>
    <t>do</t>
  </si>
  <si>
    <t>xxx</t>
  </si>
  <si>
    <t>ccc</t>
  </si>
  <si>
    <t>por</t>
  </si>
  <si>
    <t>odx</t>
  </si>
  <si>
    <t>dox</t>
  </si>
  <si>
    <t>i*10+j</t>
  </si>
  <si>
    <t>sumif_od</t>
  </si>
  <si>
    <t>Poradove</t>
  </si>
  <si>
    <t>ktora prechadza kazdym polickom prave raz.</t>
  </si>
  <si>
    <t>policok</t>
  </si>
  <si>
    <t>cisla skokov</t>
  </si>
  <si>
    <t>K</t>
  </si>
  <si>
    <t>sachovnice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</si>
</sst>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0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0"/>
      <color indexed="12"/>
      <name val="Sans"/>
      <family val="0"/>
    </font>
    <font>
      <b/>
      <sz val="10"/>
      <color indexed="12"/>
      <name val="Sans"/>
      <family val="0"/>
    </font>
    <font>
      <i/>
      <sz val="10"/>
      <color indexed="8"/>
      <name val="Bez"/>
      <family val="0"/>
    </font>
    <font>
      <sz val="10"/>
      <color indexed="8"/>
      <name val="Bez"/>
      <family val="0"/>
    </font>
    <font>
      <b/>
      <sz val="10"/>
      <color indexed="10"/>
      <name val="Sans"/>
      <family val="0"/>
    </font>
    <font>
      <sz val="10"/>
      <color indexed="10"/>
      <name val="Sans"/>
      <family val="0"/>
    </font>
    <font>
      <b/>
      <i/>
      <sz val="10"/>
      <color indexed="10"/>
      <name val="Sans"/>
      <family val="0"/>
    </font>
    <font>
      <i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0" fillId="2" borderId="11" xfId="0" applyNumberFormat="1" applyFont="1" applyFill="1" applyBorder="1" applyAlignment="1" applyProtection="1">
      <alignment horizontal="center"/>
      <protection/>
    </xf>
    <xf numFmtId="0" fontId="0" fillId="2" borderId="1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3" borderId="14" xfId="0" applyNumberFormat="1" applyFont="1" applyFill="1" applyBorder="1" applyAlignment="1" applyProtection="1">
      <alignment horizontal="center"/>
      <protection/>
    </xf>
    <xf numFmtId="0" fontId="0" fillId="3" borderId="15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3" borderId="12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2" borderId="19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3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3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2" borderId="8" xfId="0" applyNumberFormat="1" applyFont="1" applyFill="1" applyBorder="1" applyAlignment="1" applyProtection="1">
      <alignment horizontal="center"/>
      <protection/>
    </xf>
    <xf numFmtId="0" fontId="0" fillId="3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2" borderId="1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SheetLayoutView="1" workbookViewId="0" topLeftCell="A1">
      <selection activeCell="C26" sqref="C26"/>
    </sheetView>
  </sheetViews>
  <sheetFormatPr defaultColWidth="9.00390625" defaultRowHeight="12.75"/>
  <cols>
    <col min="1" max="1" width="5.125" style="1" customWidth="1"/>
    <col min="2" max="13" width="5.625" style="5" customWidth="1"/>
    <col min="14" max="14" width="9.125" style="1" customWidth="1"/>
    <col min="15" max="15" width="9.125" style="5" customWidth="1"/>
    <col min="16" max="16" width="9.125" style="1" customWidth="1"/>
  </cols>
  <sheetData>
    <row r="1" ht="12.75" customHeight="1"/>
    <row r="2" spans="2:15" ht="13.5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O2" s="5" t="s">
        <v>7</v>
      </c>
    </row>
    <row r="4" spans="1:16" ht="12.75">
      <c r="A4" s="2"/>
      <c r="B4" s="11">
        <v>5</v>
      </c>
      <c r="C4" s="11">
        <v>3</v>
      </c>
      <c r="D4" s="11">
        <v>1</v>
      </c>
      <c r="E4" s="11">
        <v>4</v>
      </c>
      <c r="F4" s="11">
        <v>5</v>
      </c>
      <c r="G4" s="11">
        <v>2</v>
      </c>
      <c r="H4" s="11">
        <v>3</v>
      </c>
      <c r="I4" s="11">
        <v>6</v>
      </c>
      <c r="J4" s="11">
        <v>2</v>
      </c>
      <c r="K4" s="11">
        <v>5</v>
      </c>
      <c r="L4" s="11">
        <v>4</v>
      </c>
      <c r="M4" s="11">
        <v>3</v>
      </c>
      <c r="N4" s="2"/>
      <c r="O4" s="7">
        <f>SUM(B4:M4)</f>
        <v>43</v>
      </c>
      <c r="P4" s="2"/>
    </row>
    <row r="5" spans="1:16" ht="13.5">
      <c r="A5" s="2"/>
      <c r="B5" s="8">
        <v>0</v>
      </c>
      <c r="C5" s="8">
        <v>2</v>
      </c>
      <c r="D5" s="8">
        <v>6</v>
      </c>
      <c r="E5" s="8">
        <v>2</v>
      </c>
      <c r="F5" s="8">
        <v>2</v>
      </c>
      <c r="G5" s="8">
        <v>1</v>
      </c>
      <c r="H5" s="8">
        <v>0</v>
      </c>
      <c r="I5" s="8">
        <v>5</v>
      </c>
      <c r="J5" s="8">
        <v>0</v>
      </c>
      <c r="K5" s="8">
        <v>3</v>
      </c>
      <c r="L5" s="8">
        <v>3</v>
      </c>
      <c r="M5" s="8">
        <v>1</v>
      </c>
      <c r="N5" s="2"/>
      <c r="O5" s="7">
        <f>SUM(B5:M5)</f>
        <v>25</v>
      </c>
      <c r="P5" s="2"/>
    </row>
    <row r="6" spans="15:16" ht="13.5">
      <c r="O6" s="10">
        <f>MAX(O4,O5)-MIN(O4,O5)</f>
        <v>18</v>
      </c>
      <c r="P6" s="1" t="s">
        <v>9</v>
      </c>
    </row>
    <row r="7" ht="13.5">
      <c r="B7" s="6" t="s">
        <v>4</v>
      </c>
    </row>
    <row r="8" ht="13.5">
      <c r="B8" s="6" t="s">
        <v>0</v>
      </c>
    </row>
    <row r="9" ht="13.5"/>
    <row r="10" ht="13.5">
      <c r="B10" s="3" t="s">
        <v>2</v>
      </c>
    </row>
    <row r="11" spans="2:15" ht="13.5">
      <c r="B11" s="9">
        <f>_XLL.RANDBERNOULLI(0.5)</f>
        <v>1</v>
      </c>
      <c r="C11" s="9">
        <f>_XLL.RANDBERNOULLI(0.5)</f>
        <v>1</v>
      </c>
      <c r="D11" s="9">
        <f>_XLL.RANDBERNOULLI(0.5)</f>
        <v>0</v>
      </c>
      <c r="E11" s="9">
        <f>_XLL.RANDBERNOULLI(0.5)</f>
        <v>1</v>
      </c>
      <c r="F11" s="9">
        <f>_XLL.RANDBERNOULLI(0.5)</f>
        <v>1</v>
      </c>
      <c r="G11" s="9">
        <f>_XLL.RANDBERNOULLI(0.5)</f>
        <v>0</v>
      </c>
      <c r="H11" s="9">
        <f>_XLL.RANDBERNOULLI(0.5)</f>
        <v>1</v>
      </c>
      <c r="I11" s="9">
        <f>_XLL.RANDBERNOULLI(0.5)</f>
        <v>0</v>
      </c>
      <c r="J11" s="9">
        <f>_XLL.RANDBERNOULLI(0.5)</f>
        <v>0</v>
      </c>
      <c r="K11" s="9">
        <f>_XLL.RANDBERNOULLI(0.5)</f>
        <v>0</v>
      </c>
      <c r="L11" s="9">
        <f>_XLL.RANDBERNOULLI(0.5)</f>
        <v>1</v>
      </c>
      <c r="M11" s="9">
        <f>_XLL.RANDBERNOULLI(0.5)</f>
        <v>0</v>
      </c>
      <c r="O11" s="5" t="s">
        <v>8</v>
      </c>
    </row>
    <row r="12" ht="13.5"/>
    <row r="13" ht="13.5"/>
    <row r="14" spans="2:15" ht="13.5">
      <c r="B14" s="11">
        <f>IF(B11=1,B4,B5)</f>
        <v>5</v>
      </c>
      <c r="C14" s="11">
        <f>IF(C11=1,C4,C5)</f>
        <v>3</v>
      </c>
      <c r="D14" s="11">
        <f>IF(D11=1,D4,D5)</f>
        <v>6</v>
      </c>
      <c r="E14" s="11">
        <f>IF(E11=1,E4,E5)</f>
        <v>4</v>
      </c>
      <c r="F14" s="11">
        <f>IF(F11=1,F4,F5)</f>
        <v>5</v>
      </c>
      <c r="G14" s="11">
        <f>IF(G11=1,G4,G5)</f>
        <v>1</v>
      </c>
      <c r="H14" s="11">
        <f>IF(H11=1,H4,H5)</f>
        <v>3</v>
      </c>
      <c r="I14" s="11">
        <f>IF(I11=1,I4,I5)</f>
        <v>5</v>
      </c>
      <c r="J14" s="11">
        <f>IF(J11=1,J4,J5)</f>
        <v>0</v>
      </c>
      <c r="K14" s="11">
        <f>IF(K11=1,K4,K5)</f>
        <v>3</v>
      </c>
      <c r="L14" s="11">
        <f>IF(L11=1,L4,L5)</f>
        <v>4</v>
      </c>
      <c r="M14" s="11">
        <f>IF(M11=1,M4,M5)</f>
        <v>1</v>
      </c>
      <c r="N14" s="2"/>
      <c r="O14" s="7">
        <f>SUM(B14:M14)</f>
        <v>40</v>
      </c>
    </row>
    <row r="15" spans="2:15" ht="13.5">
      <c r="B15" s="8">
        <f>IF(B11=1,B5,B4)</f>
        <v>0</v>
      </c>
      <c r="C15" s="8">
        <f>IF(C11=1,C5,C4)</f>
        <v>2</v>
      </c>
      <c r="D15" s="8">
        <f>IF(D11=1,D5,D4)</f>
        <v>1</v>
      </c>
      <c r="E15" s="8">
        <f>IF(E11=1,E5,E4)</f>
        <v>2</v>
      </c>
      <c r="F15" s="8">
        <f>IF(F11=1,F5,F4)</f>
        <v>2</v>
      </c>
      <c r="G15" s="8">
        <f>IF(G11=1,G5,G4)</f>
        <v>2</v>
      </c>
      <c r="H15" s="8">
        <f>IF(H11=1,H5,H4)</f>
        <v>0</v>
      </c>
      <c r="I15" s="8">
        <f>IF(I11=1,I5,I4)</f>
        <v>6</v>
      </c>
      <c r="J15" s="8">
        <f>IF(J11=1,J5,J4)</f>
        <v>2</v>
      </c>
      <c r="K15" s="8">
        <f>IF(K11=1,K5,K4)</f>
        <v>5</v>
      </c>
      <c r="L15" s="8">
        <f>IF(L11=1,L5,L4)</f>
        <v>3</v>
      </c>
      <c r="M15" s="8">
        <f>IF(M11=1,M5,M4)</f>
        <v>3</v>
      </c>
      <c r="N15" s="2"/>
      <c r="O15" s="7">
        <f>SUM(B15:M15)</f>
        <v>28</v>
      </c>
    </row>
    <row r="16" spans="2:16" ht="13.5">
      <c r="B16" s="3" t="s">
        <v>5</v>
      </c>
      <c r="O16" s="10">
        <f>MAX(O14,O15)-MIN(O14,O15)</f>
        <v>12</v>
      </c>
      <c r="P16" s="4" t="s">
        <v>6</v>
      </c>
    </row>
    <row r="17" ht="13.5">
      <c r="B17" s="3" t="s">
        <v>1</v>
      </c>
    </row>
    <row r="18" ht="13.5"/>
    <row r="19" ht="13.5">
      <c r="B19" s="3" t="s">
        <v>3</v>
      </c>
    </row>
    <row r="20" spans="2:15" ht="12.75">
      <c r="B20" s="11">
        <v>0</v>
      </c>
      <c r="C20" s="11">
        <v>2</v>
      </c>
      <c r="D20" s="11">
        <v>6</v>
      </c>
      <c r="E20" s="11">
        <v>2</v>
      </c>
      <c r="F20" s="11">
        <v>5</v>
      </c>
      <c r="G20" s="11">
        <v>1</v>
      </c>
      <c r="H20" s="11">
        <v>3</v>
      </c>
      <c r="I20" s="11">
        <v>6</v>
      </c>
      <c r="J20" s="11">
        <v>2</v>
      </c>
      <c r="K20" s="11">
        <v>3</v>
      </c>
      <c r="L20" s="11">
        <v>3</v>
      </c>
      <c r="M20" s="11">
        <v>1</v>
      </c>
      <c r="N20" s="2"/>
      <c r="O20" s="7">
        <f>SUM(B20:M20)</f>
        <v>34</v>
      </c>
    </row>
    <row r="21" spans="2:15" ht="12.75">
      <c r="B21" s="8">
        <v>5</v>
      </c>
      <c r="C21" s="8">
        <v>3</v>
      </c>
      <c r="D21" s="8">
        <v>1</v>
      </c>
      <c r="E21" s="8">
        <v>4</v>
      </c>
      <c r="F21" s="8">
        <v>2</v>
      </c>
      <c r="G21" s="8">
        <v>2</v>
      </c>
      <c r="H21" s="8">
        <v>0</v>
      </c>
      <c r="I21" s="8">
        <v>5</v>
      </c>
      <c r="J21" s="8">
        <v>0</v>
      </c>
      <c r="K21" s="8">
        <v>5</v>
      </c>
      <c r="L21" s="8">
        <v>4</v>
      </c>
      <c r="M21" s="8">
        <v>3</v>
      </c>
      <c r="N21" s="2"/>
      <c r="O21" s="7">
        <f>SUM(B21:M21)</f>
        <v>34</v>
      </c>
    </row>
    <row r="22" ht="12.75">
      <c r="O22" s="10">
        <f>MAX(O20,O21)-MIN(O20,O21)</f>
        <v>0</v>
      </c>
    </row>
  </sheetData>
  <sheetProtection/>
  <printOptions/>
  <pageMargins left="1" right="1" top="1" bottom="1" header="1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SheetLayoutView="1" workbookViewId="0" topLeftCell="A1">
      <selection activeCell="H18" sqref="H18"/>
    </sheetView>
  </sheetViews>
  <sheetFormatPr defaultColWidth="9.00390625" defaultRowHeight="12.75"/>
  <cols>
    <col min="1" max="1" width="8.00390625" style="1" customWidth="1"/>
    <col min="2" max="5" width="5.875" style="1" customWidth="1"/>
    <col min="6" max="7" width="5.875" style="5" customWidth="1"/>
    <col min="8" max="13" width="5.875" style="1" customWidth="1"/>
    <col min="14" max="14" width="6.125" style="5" customWidth="1"/>
    <col min="15" max="15" width="9.125" style="1" customWidth="1"/>
  </cols>
  <sheetData>
    <row r="2" spans="1:15" ht="13.5">
      <c r="A2" s="1" t="s">
        <v>33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O2" s="5"/>
    </row>
    <row r="3" spans="2:15" ht="13.5">
      <c r="B3" s="5"/>
      <c r="C3" s="5"/>
      <c r="D3" s="5"/>
      <c r="E3" s="5"/>
      <c r="H3" s="5"/>
      <c r="I3" s="5"/>
      <c r="J3" s="5"/>
      <c r="K3" s="5"/>
      <c r="L3" s="5"/>
      <c r="M3" s="5"/>
      <c r="O3" s="5"/>
    </row>
    <row r="4" spans="1:15" ht="13.5">
      <c r="A4" s="2" t="s">
        <v>30</v>
      </c>
      <c r="B4" s="11">
        <v>50</v>
      </c>
      <c r="C4" s="11">
        <v>30</v>
      </c>
      <c r="D4" s="11">
        <v>10</v>
      </c>
      <c r="E4" s="11">
        <v>40</v>
      </c>
      <c r="F4" s="11">
        <v>50</v>
      </c>
      <c r="G4" s="11">
        <v>20</v>
      </c>
      <c r="H4" s="11">
        <v>30</v>
      </c>
      <c r="I4" s="11">
        <v>60</v>
      </c>
      <c r="J4" s="11">
        <v>20</v>
      </c>
      <c r="K4" s="11">
        <v>50</v>
      </c>
      <c r="L4" s="11">
        <v>40</v>
      </c>
      <c r="M4" s="11">
        <v>30</v>
      </c>
      <c r="N4" s="7"/>
      <c r="O4" s="5"/>
    </row>
    <row r="5" spans="1:15" ht="13.5">
      <c r="A5" s="2" t="s">
        <v>29</v>
      </c>
      <c r="B5" s="8">
        <v>1</v>
      </c>
      <c r="C5" s="8">
        <v>2</v>
      </c>
      <c r="D5" s="8">
        <v>6</v>
      </c>
      <c r="E5" s="8">
        <v>2</v>
      </c>
      <c r="F5" s="8">
        <v>2</v>
      </c>
      <c r="G5" s="8">
        <v>1</v>
      </c>
      <c r="H5" s="8">
        <v>3</v>
      </c>
      <c r="I5" s="8">
        <v>5</v>
      </c>
      <c r="J5" s="8">
        <v>4</v>
      </c>
      <c r="K5" s="8">
        <v>3</v>
      </c>
      <c r="L5" s="8">
        <v>3</v>
      </c>
      <c r="M5" s="8">
        <v>1</v>
      </c>
      <c r="N5" s="15">
        <v>10</v>
      </c>
      <c r="O5" s="6" t="s">
        <v>12</v>
      </c>
    </row>
    <row r="6" ht="13.5"/>
    <row r="7" ht="13.5"/>
    <row r="8" ht="13.5">
      <c r="B8" s="6" t="s">
        <v>22</v>
      </c>
    </row>
    <row r="9" ht="13.5">
      <c r="B9" s="6" t="s">
        <v>19</v>
      </c>
    </row>
    <row r="10" ht="13.5"/>
    <row r="11" ht="13.5">
      <c r="B11" s="1" t="s">
        <v>15</v>
      </c>
    </row>
    <row r="12" spans="2:15" ht="13.5">
      <c r="B12" s="12">
        <v>1</v>
      </c>
      <c r="C12" s="14">
        <v>0</v>
      </c>
      <c r="D12" s="14">
        <v>0</v>
      </c>
      <c r="E12" s="14">
        <v>1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7">
        <v>1</v>
      </c>
      <c r="O12" s="1" t="s">
        <v>24</v>
      </c>
    </row>
    <row r="13" ht="13.5"/>
    <row r="14" ht="13.5"/>
    <row r="15" spans="1:15" ht="13.5">
      <c r="A15" s="2"/>
      <c r="B15" s="2" t="s">
        <v>32</v>
      </c>
      <c r="C15" s="2"/>
      <c r="D15" s="2"/>
      <c r="E15" s="2"/>
      <c r="F15" s="16">
        <f>SUMPRODUCT(B4:M4,$B$12:$M$12)</f>
        <v>240</v>
      </c>
      <c r="G15" s="7" t="s">
        <v>11</v>
      </c>
      <c r="H15" s="2" t="s">
        <v>13</v>
      </c>
      <c r="I15" s="2"/>
      <c r="J15" s="2"/>
      <c r="K15" s="2"/>
      <c r="L15" s="2"/>
      <c r="M15" s="2"/>
      <c r="N15" s="7"/>
      <c r="O15" s="2"/>
    </row>
    <row r="16" spans="1:15" ht="13.5">
      <c r="A16" s="2"/>
      <c r="B16" s="2" t="s">
        <v>31</v>
      </c>
      <c r="C16" s="2"/>
      <c r="D16" s="2"/>
      <c r="E16" s="2"/>
      <c r="F16" s="13">
        <f>SUMPRODUCT(B5:M5,$B$12:$M$12)</f>
        <v>10</v>
      </c>
      <c r="G16" s="7" t="s">
        <v>34</v>
      </c>
      <c r="H16" s="7">
        <f>$N$5</f>
        <v>10</v>
      </c>
      <c r="I16" s="2"/>
      <c r="J16" s="2"/>
      <c r="K16" s="2"/>
      <c r="L16" s="2"/>
      <c r="M16" s="2"/>
      <c r="N16" s="7"/>
      <c r="O16" s="2"/>
    </row>
    <row r="20" ht="12.75">
      <c r="B20" s="1" t="s">
        <v>25</v>
      </c>
    </row>
    <row r="21" ht="12.75"/>
    <row r="22" spans="2:11" ht="12.75">
      <c r="B22" s="1" t="s">
        <v>17</v>
      </c>
      <c r="J22" s="1" t="s">
        <v>27</v>
      </c>
      <c r="K22" s="1" t="s">
        <v>28</v>
      </c>
    </row>
    <row r="23" spans="10:11" ht="12.75">
      <c r="J23" s="1" t="s">
        <v>23</v>
      </c>
      <c r="K23" s="1" t="s">
        <v>26</v>
      </c>
    </row>
    <row r="24" spans="2:11" ht="12.75">
      <c r="B24" s="1" t="s">
        <v>14</v>
      </c>
      <c r="J24" s="1" t="s">
        <v>20</v>
      </c>
      <c r="K24" s="1" t="s">
        <v>21</v>
      </c>
    </row>
    <row r="25" spans="10:11" ht="12.75">
      <c r="J25" s="1" t="s">
        <v>16</v>
      </c>
      <c r="K25" s="1" t="s">
        <v>18</v>
      </c>
    </row>
    <row r="26" ht="12.75">
      <c r="B26" s="1" t="s">
        <v>10</v>
      </c>
    </row>
  </sheetData>
  <sheetProtection/>
  <printOptions/>
  <pageMargins left="1" right="1" top="1" bottom="1" header="1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" workbookViewId="0" topLeftCell="A1">
      <selection activeCell="F5" sqref="F5"/>
    </sheetView>
  </sheetViews>
  <sheetFormatPr defaultColWidth="9.00390625" defaultRowHeight="12.75"/>
  <cols>
    <col min="1" max="1" width="4.625" style="1" customWidth="1"/>
    <col min="2" max="5" width="3.125" style="1" customWidth="1"/>
    <col min="6" max="6" width="6.00390625" style="21" customWidth="1"/>
    <col min="7" max="9" width="4.875" style="21" customWidth="1"/>
    <col min="10" max="11" width="4.875" style="1" customWidth="1"/>
    <col min="12" max="15" width="3.75390625" style="5" customWidth="1"/>
    <col min="16" max="16" width="6.875" style="1" customWidth="1"/>
    <col min="17" max="17" width="4.875" style="7" customWidth="1"/>
    <col min="18" max="18" width="9.125" style="1" customWidth="1"/>
  </cols>
  <sheetData>
    <row r="1" ht="13.5">
      <c r="A1" s="1" t="s">
        <v>35</v>
      </c>
    </row>
    <row r="2" spans="2:7" ht="13.5">
      <c r="B2" s="26">
        <v>1</v>
      </c>
      <c r="C2" s="30"/>
      <c r="D2" s="26"/>
      <c r="E2" s="30">
        <v>3</v>
      </c>
      <c r="G2" s="6" t="s">
        <v>46</v>
      </c>
    </row>
    <row r="3" spans="2:7" ht="13.5">
      <c r="B3" s="20"/>
      <c r="C3" s="28">
        <v>2</v>
      </c>
      <c r="D3" s="20"/>
      <c r="E3" s="28"/>
      <c r="G3" s="6" t="s">
        <v>37</v>
      </c>
    </row>
    <row r="4" spans="2:7" ht="13.5">
      <c r="B4" s="26"/>
      <c r="C4" s="30"/>
      <c r="D4" s="26"/>
      <c r="E4" s="30">
        <v>1</v>
      </c>
      <c r="G4" s="6" t="s">
        <v>48</v>
      </c>
    </row>
    <row r="5" spans="2:18" ht="13.5">
      <c r="B5" s="20">
        <v>4</v>
      </c>
      <c r="C5" s="28"/>
      <c r="D5" s="20">
        <v>3</v>
      </c>
      <c r="E5" s="28"/>
      <c r="Q5" s="15">
        <f>COUNT(MaleSudoku!B2:E5)</f>
        <v>6</v>
      </c>
      <c r="R5" s="1" t="s">
        <v>39</v>
      </c>
    </row>
    <row r="6" ht="13.5"/>
    <row r="7" spans="1:11" ht="13.5">
      <c r="A7" s="1" t="s">
        <v>40</v>
      </c>
      <c r="F7" s="21" t="s">
        <v>41</v>
      </c>
      <c r="G7" s="21" t="s">
        <v>42</v>
      </c>
      <c r="H7" s="21" t="s">
        <v>43</v>
      </c>
      <c r="I7" s="21" t="s">
        <v>44</v>
      </c>
      <c r="K7" s="1" t="s">
        <v>45</v>
      </c>
    </row>
    <row r="8" spans="1:18" ht="13.5">
      <c r="A8" s="1">
        <v>1</v>
      </c>
      <c r="B8" s="19">
        <v>1</v>
      </c>
      <c r="C8" s="31">
        <v>0</v>
      </c>
      <c r="D8" s="19">
        <v>0</v>
      </c>
      <c r="E8" s="31">
        <v>0</v>
      </c>
      <c r="F8" s="21">
        <f>B8+B12+B16+B20</f>
        <v>1</v>
      </c>
      <c r="G8" s="21">
        <f>SUM(B8:E8)</f>
        <v>1</v>
      </c>
      <c r="H8" s="21">
        <f>SUM(B8:B11)</f>
        <v>1</v>
      </c>
      <c r="I8" s="21">
        <f>SUM(B8:C9)</f>
        <v>1</v>
      </c>
      <c r="J8" s="1">
        <v>1</v>
      </c>
      <c r="L8" s="22">
        <f>IF(B2=$A8,1,0)</f>
        <v>1</v>
      </c>
      <c r="M8" s="24">
        <f>IF(C2=$A8,1,0)</f>
        <v>0</v>
      </c>
      <c r="N8" s="22">
        <f>IF(D2=$A8,1,0)</f>
        <v>0</v>
      </c>
      <c r="O8" s="24">
        <f>IF(E2=$A8,1,0)</f>
        <v>0</v>
      </c>
      <c r="Q8" s="23">
        <f>SUMPRODUCT($B8:$E23,$L8:$O23)</f>
        <v>6</v>
      </c>
      <c r="R8" s="1" t="s">
        <v>36</v>
      </c>
    </row>
    <row r="9" spans="1:15" ht="13.5">
      <c r="A9" s="1">
        <v>1</v>
      </c>
      <c r="B9" s="27">
        <v>0</v>
      </c>
      <c r="C9" s="29">
        <v>0</v>
      </c>
      <c r="D9" s="27">
        <v>1</v>
      </c>
      <c r="E9" s="29">
        <v>0</v>
      </c>
      <c r="F9" s="21">
        <f>B9+B13+B17+B21</f>
        <v>1</v>
      </c>
      <c r="G9" s="21">
        <f>SUM(B9:E9)</f>
        <v>1</v>
      </c>
      <c r="H9" s="21">
        <f>SUM(C8:C11)</f>
        <v>1</v>
      </c>
      <c r="I9" s="21">
        <f>SUM(D8:E9)</f>
        <v>1</v>
      </c>
      <c r="J9" s="1">
        <v>1</v>
      </c>
      <c r="L9" s="18">
        <f>IF(B3=$A9,1,0)</f>
        <v>0</v>
      </c>
      <c r="M9" s="25">
        <f>IF(C3=$A9,1,0)</f>
        <v>0</v>
      </c>
      <c r="N9" s="18">
        <f>IF(D3=$A9,1,0)</f>
        <v>0</v>
      </c>
      <c r="O9" s="25">
        <f>IF(E3=$A9,1,0)</f>
        <v>0</v>
      </c>
    </row>
    <row r="10" spans="1:15" ht="13.5">
      <c r="A10" s="1">
        <v>1</v>
      </c>
      <c r="B10" s="19">
        <v>0</v>
      </c>
      <c r="C10" s="31">
        <v>0</v>
      </c>
      <c r="D10" s="19">
        <v>0</v>
      </c>
      <c r="E10" s="31">
        <v>1</v>
      </c>
      <c r="F10" s="21">
        <f>B10+B14+B18+B22</f>
        <v>1</v>
      </c>
      <c r="G10" s="21">
        <f>SUM(B10:E10)</f>
        <v>1</v>
      </c>
      <c r="H10" s="21">
        <f>SUM(D8:D11)</f>
        <v>1</v>
      </c>
      <c r="I10" s="21">
        <f>SUM(B10:C11)</f>
        <v>1</v>
      </c>
      <c r="J10" s="1">
        <v>1</v>
      </c>
      <c r="L10" s="22">
        <f>IF(B4=$A10,1,0)</f>
        <v>0</v>
      </c>
      <c r="M10" s="24">
        <f>IF(C4=$A10,1,0)</f>
        <v>0</v>
      </c>
      <c r="N10" s="22">
        <f>IF(D4=$A10,1,0)</f>
        <v>0</v>
      </c>
      <c r="O10" s="24">
        <f>IF(E4=$A10,1,0)</f>
        <v>1</v>
      </c>
    </row>
    <row r="11" spans="1:15" ht="13.5">
      <c r="A11" s="1">
        <v>1</v>
      </c>
      <c r="B11" s="27">
        <v>0</v>
      </c>
      <c r="C11" s="29">
        <v>1</v>
      </c>
      <c r="D11" s="27">
        <v>0</v>
      </c>
      <c r="E11" s="29">
        <v>0</v>
      </c>
      <c r="F11" s="21">
        <f>B11+B15+B19+B23</f>
        <v>1</v>
      </c>
      <c r="G11" s="21">
        <f>SUM(B11:E11)</f>
        <v>1</v>
      </c>
      <c r="H11" s="21">
        <f>SUM(E8:E11)</f>
        <v>1</v>
      </c>
      <c r="I11" s="21">
        <f>SUM(D10:E11)</f>
        <v>1</v>
      </c>
      <c r="J11" s="1">
        <v>1</v>
      </c>
      <c r="L11" s="18">
        <f>IF(B5=$A11,1,0)</f>
        <v>0</v>
      </c>
      <c r="M11" s="25">
        <f>IF(C5=$A11,1,0)</f>
        <v>0</v>
      </c>
      <c r="N11" s="18">
        <f>IF(D5=$A11,1,0)</f>
        <v>0</v>
      </c>
      <c r="O11" s="25">
        <f>IF(E5=$A11,1,0)</f>
        <v>0</v>
      </c>
    </row>
    <row r="12" spans="1:15" ht="13.5">
      <c r="A12" s="1">
        <v>2</v>
      </c>
      <c r="B12" s="19">
        <v>0</v>
      </c>
      <c r="C12" s="31">
        <v>0</v>
      </c>
      <c r="D12" s="19">
        <v>1</v>
      </c>
      <c r="E12" s="31">
        <v>0</v>
      </c>
      <c r="F12" s="21">
        <f>C8+C12+C16+C20</f>
        <v>1</v>
      </c>
      <c r="G12" s="21">
        <f>SUM(B12:E12)</f>
        <v>1</v>
      </c>
      <c r="H12" s="21">
        <f>SUM(B12:B15)</f>
        <v>1</v>
      </c>
      <c r="I12" s="21">
        <f>SUM(B12:C13)</f>
        <v>1</v>
      </c>
      <c r="J12" s="1">
        <v>1</v>
      </c>
      <c r="L12" s="22">
        <f>IF(B2=$A12,1,0)</f>
        <v>0</v>
      </c>
      <c r="M12" s="24">
        <f>IF(C2=$A12,1,0)</f>
        <v>0</v>
      </c>
      <c r="N12" s="22">
        <f>IF(D2=$A12,1,0)</f>
        <v>0</v>
      </c>
      <c r="O12" s="24">
        <f>IF(E2=$A12,1,0)</f>
        <v>0</v>
      </c>
    </row>
    <row r="13" spans="1:15" ht="13.5">
      <c r="A13" s="1">
        <v>2</v>
      </c>
      <c r="B13" s="27">
        <v>0</v>
      </c>
      <c r="C13" s="29">
        <v>1</v>
      </c>
      <c r="D13" s="27">
        <v>0</v>
      </c>
      <c r="E13" s="29">
        <v>0</v>
      </c>
      <c r="F13" s="21">
        <f>C9+C13+C17+C21</f>
        <v>1</v>
      </c>
      <c r="G13" s="21">
        <f>SUM(B13:E13)</f>
        <v>1</v>
      </c>
      <c r="H13" s="21">
        <f>SUM(C12:C15)</f>
        <v>1</v>
      </c>
      <c r="I13" s="21">
        <f>SUM(D12:E13)</f>
        <v>1</v>
      </c>
      <c r="J13" s="1">
        <v>1</v>
      </c>
      <c r="L13" s="18">
        <f>IF(B3=$A13,1,0)</f>
        <v>0</v>
      </c>
      <c r="M13" s="25">
        <f>IF(C3=$A13,1,0)</f>
        <v>1</v>
      </c>
      <c r="N13" s="18">
        <f>IF(D3=$A13,1,0)</f>
        <v>0</v>
      </c>
      <c r="O13" s="25">
        <f>IF(E3=$A13,1,0)</f>
        <v>0</v>
      </c>
    </row>
    <row r="14" spans="1:15" ht="13.5">
      <c r="A14" s="1">
        <v>2</v>
      </c>
      <c r="B14" s="19">
        <v>1</v>
      </c>
      <c r="C14" s="31">
        <v>0</v>
      </c>
      <c r="D14" s="19">
        <v>0</v>
      </c>
      <c r="E14" s="31">
        <v>0</v>
      </c>
      <c r="F14" s="21">
        <f>C10+C14+C18+C22</f>
        <v>1</v>
      </c>
      <c r="G14" s="21">
        <f>SUM(B14:E14)</f>
        <v>1</v>
      </c>
      <c r="H14" s="21">
        <f>SUM(D12:D15)</f>
        <v>1</v>
      </c>
      <c r="I14" s="21">
        <f>SUM(B14:C15)</f>
        <v>1</v>
      </c>
      <c r="J14" s="1">
        <v>1</v>
      </c>
      <c r="L14" s="22">
        <f>IF(B4=$A14,1,0)</f>
        <v>0</v>
      </c>
      <c r="M14" s="24">
        <f>IF(C4=$A14,1,0)</f>
        <v>0</v>
      </c>
      <c r="N14" s="22">
        <f>IF(D4=$A14,1,0)</f>
        <v>0</v>
      </c>
      <c r="O14" s="24">
        <f>IF(E4=$A14,1,0)</f>
        <v>0</v>
      </c>
    </row>
    <row r="15" spans="1:15" ht="13.5">
      <c r="A15" s="1">
        <v>2</v>
      </c>
      <c r="B15" s="27">
        <v>0</v>
      </c>
      <c r="C15" s="29">
        <v>0</v>
      </c>
      <c r="D15" s="27">
        <v>0</v>
      </c>
      <c r="E15" s="29">
        <v>1</v>
      </c>
      <c r="F15" s="21">
        <f>C11+C15+C19+C23</f>
        <v>1</v>
      </c>
      <c r="G15" s="21">
        <f>SUM(B15:E15)</f>
        <v>1</v>
      </c>
      <c r="H15" s="21">
        <f>SUM(E12:E15)</f>
        <v>1</v>
      </c>
      <c r="I15" s="21">
        <f>SUM(D14:E15)</f>
        <v>1</v>
      </c>
      <c r="J15" s="1">
        <v>1</v>
      </c>
      <c r="L15" s="18">
        <f>IF(B5=$A15,1,0)</f>
        <v>0</v>
      </c>
      <c r="M15" s="25">
        <f>IF(C5=$A15,1,0)</f>
        <v>0</v>
      </c>
      <c r="N15" s="18">
        <f>IF(D5=$A15,1,0)</f>
        <v>0</v>
      </c>
      <c r="O15" s="25">
        <f>IF(E5=$A15,1,0)</f>
        <v>0</v>
      </c>
    </row>
    <row r="16" spans="1:15" ht="13.5">
      <c r="A16" s="1">
        <v>3</v>
      </c>
      <c r="B16" s="19">
        <v>0</v>
      </c>
      <c r="C16" s="31">
        <v>0</v>
      </c>
      <c r="D16" s="19">
        <v>0</v>
      </c>
      <c r="E16" s="31">
        <v>1</v>
      </c>
      <c r="F16" s="21">
        <f>D8+D12+D16+D20</f>
        <v>1</v>
      </c>
      <c r="G16" s="21">
        <f>SUM(B16:E16)</f>
        <v>1</v>
      </c>
      <c r="H16" s="21">
        <f>SUM(B16:B19)</f>
        <v>1</v>
      </c>
      <c r="I16" s="21">
        <f>SUM(B16:C17)</f>
        <v>1</v>
      </c>
      <c r="J16" s="1">
        <v>1</v>
      </c>
      <c r="L16" s="22">
        <f>IF(B2=$A16,1,0)</f>
        <v>0</v>
      </c>
      <c r="M16" s="24">
        <f>IF(C2=$A16,1,0)</f>
        <v>0</v>
      </c>
      <c r="N16" s="22">
        <f>IF(D2=$A16,1,0)</f>
        <v>0</v>
      </c>
      <c r="O16" s="24">
        <f>IF(E2=$A16,1,0)</f>
        <v>1</v>
      </c>
    </row>
    <row r="17" spans="1:15" ht="13.5">
      <c r="A17" s="1">
        <v>3</v>
      </c>
      <c r="B17" s="27">
        <v>1</v>
      </c>
      <c r="C17" s="29">
        <v>0</v>
      </c>
      <c r="D17" s="27">
        <v>0</v>
      </c>
      <c r="E17" s="29">
        <v>0</v>
      </c>
      <c r="F17" s="21">
        <f>D9+D13+D17+D21</f>
        <v>1</v>
      </c>
      <c r="G17" s="21">
        <f>SUM(B17:E17)</f>
        <v>1</v>
      </c>
      <c r="H17" s="21">
        <f>SUM(C16:C19)</f>
        <v>1</v>
      </c>
      <c r="I17" s="21">
        <f>SUM(D16:E17)</f>
        <v>1</v>
      </c>
      <c r="J17" s="1">
        <v>1</v>
      </c>
      <c r="L17" s="18">
        <f>IF(B3=$A17,1,0)</f>
        <v>0</v>
      </c>
      <c r="M17" s="25">
        <f>IF(C3=$A17,1,0)</f>
        <v>0</v>
      </c>
      <c r="N17" s="18">
        <f>IF(D3=$A17,1,0)</f>
        <v>0</v>
      </c>
      <c r="O17" s="25">
        <f>IF(E3=$A17,1,0)</f>
        <v>0</v>
      </c>
    </row>
    <row r="18" spans="1:15" ht="13.5">
      <c r="A18" s="1">
        <v>3</v>
      </c>
      <c r="B18" s="19">
        <v>0</v>
      </c>
      <c r="C18" s="31">
        <v>1</v>
      </c>
      <c r="D18" s="19">
        <v>0</v>
      </c>
      <c r="E18" s="31">
        <v>0</v>
      </c>
      <c r="F18" s="21">
        <f>D10+D14+D18+D22</f>
        <v>1</v>
      </c>
      <c r="G18" s="21">
        <f>SUM(B18:E18)</f>
        <v>1</v>
      </c>
      <c r="H18" s="21">
        <f>SUM(D16:D19)</f>
        <v>1</v>
      </c>
      <c r="I18" s="21">
        <f>SUM(B18:C19)</f>
        <v>1</v>
      </c>
      <c r="J18" s="1">
        <v>1</v>
      </c>
      <c r="L18" s="22">
        <f>IF(B4=$A18,1,0)</f>
        <v>0</v>
      </c>
      <c r="M18" s="24">
        <f>IF(C4=$A18,1,0)</f>
        <v>0</v>
      </c>
      <c r="N18" s="22">
        <f>IF(D4=$A18,1,0)</f>
        <v>0</v>
      </c>
      <c r="O18" s="24">
        <f>IF(E4=$A18,1,0)</f>
        <v>0</v>
      </c>
    </row>
    <row r="19" spans="1:15" ht="13.5">
      <c r="A19" s="1">
        <v>3</v>
      </c>
      <c r="B19" s="27">
        <v>0</v>
      </c>
      <c r="C19" s="29">
        <v>0</v>
      </c>
      <c r="D19" s="27">
        <v>1</v>
      </c>
      <c r="E19" s="29">
        <v>0</v>
      </c>
      <c r="F19" s="21">
        <f>D11+D15+D19+D23</f>
        <v>1</v>
      </c>
      <c r="G19" s="21">
        <f>SUM(B19:E19)</f>
        <v>1</v>
      </c>
      <c r="H19" s="21">
        <f>SUM(E16:E19)</f>
        <v>1</v>
      </c>
      <c r="I19" s="21">
        <f>SUM(D18:E19)</f>
        <v>1</v>
      </c>
      <c r="J19" s="1">
        <v>1</v>
      </c>
      <c r="L19" s="18">
        <f>IF(B5=$A19,1,0)</f>
        <v>0</v>
      </c>
      <c r="M19" s="25">
        <f>IF(C5=$A19,1,0)</f>
        <v>0</v>
      </c>
      <c r="N19" s="18">
        <f>IF(D5=$A19,1,0)</f>
        <v>1</v>
      </c>
      <c r="O19" s="25">
        <f>IF(E5=$A19,1,0)</f>
        <v>0</v>
      </c>
    </row>
    <row r="20" spans="1:15" ht="13.5">
      <c r="A20" s="1">
        <v>4</v>
      </c>
      <c r="B20" s="19">
        <v>0</v>
      </c>
      <c r="C20" s="31">
        <v>1</v>
      </c>
      <c r="D20" s="19">
        <v>0</v>
      </c>
      <c r="E20" s="31">
        <v>0</v>
      </c>
      <c r="F20" s="21">
        <f>E8+E12+E16+E20</f>
        <v>1</v>
      </c>
      <c r="G20" s="21">
        <f>SUM(B20:E20)</f>
        <v>1</v>
      </c>
      <c r="H20" s="21">
        <f>SUM(B20:B23)</f>
        <v>1</v>
      </c>
      <c r="I20" s="21">
        <f>SUM(B20:C21)</f>
        <v>1</v>
      </c>
      <c r="J20" s="1">
        <v>1</v>
      </c>
      <c r="L20" s="22">
        <f>IF(B2=$A20,1,0)</f>
        <v>0</v>
      </c>
      <c r="M20" s="24">
        <f>IF(C2=$A20,1,0)</f>
        <v>0</v>
      </c>
      <c r="N20" s="22">
        <f>IF(D2=$A20,1,0)</f>
        <v>0</v>
      </c>
      <c r="O20" s="24">
        <f>IF(E2=$A20,1,0)</f>
        <v>0</v>
      </c>
    </row>
    <row r="21" spans="1:15" ht="13.5">
      <c r="A21" s="1">
        <v>4</v>
      </c>
      <c r="B21" s="27">
        <v>0</v>
      </c>
      <c r="C21" s="29">
        <v>0</v>
      </c>
      <c r="D21" s="27">
        <v>0</v>
      </c>
      <c r="E21" s="29">
        <v>1</v>
      </c>
      <c r="F21" s="21">
        <f>E9+E13+E17+E21</f>
        <v>1</v>
      </c>
      <c r="G21" s="21">
        <f>SUM(B21:E21)</f>
        <v>1</v>
      </c>
      <c r="H21" s="21">
        <f>SUM(C20:C23)</f>
        <v>1</v>
      </c>
      <c r="I21" s="21">
        <f>SUM(D20:E21)</f>
        <v>1</v>
      </c>
      <c r="J21" s="1">
        <v>1</v>
      </c>
      <c r="L21" s="18">
        <f>IF(B3=$A21,1,0)</f>
        <v>0</v>
      </c>
      <c r="M21" s="25">
        <f>IF(C3=$A21,1,0)</f>
        <v>0</v>
      </c>
      <c r="N21" s="18">
        <f>IF(D3=$A21,1,0)</f>
        <v>0</v>
      </c>
      <c r="O21" s="25">
        <f>IF(E3=$A21,1,0)</f>
        <v>0</v>
      </c>
    </row>
    <row r="22" spans="1:15" ht="13.5">
      <c r="A22" s="1">
        <v>4</v>
      </c>
      <c r="B22" s="19">
        <v>0</v>
      </c>
      <c r="C22" s="31">
        <v>0</v>
      </c>
      <c r="D22" s="19">
        <v>1</v>
      </c>
      <c r="E22" s="31">
        <v>0</v>
      </c>
      <c r="F22" s="21">
        <f>E10+E14+E18+E22</f>
        <v>1</v>
      </c>
      <c r="G22" s="21">
        <f>SUM(B22:E22)</f>
        <v>1</v>
      </c>
      <c r="H22" s="21">
        <f>SUM(D20:D23)</f>
        <v>1</v>
      </c>
      <c r="I22" s="21">
        <f>SUM(B22:C23)</f>
        <v>1</v>
      </c>
      <c r="J22" s="1">
        <v>1</v>
      </c>
      <c r="L22" s="22">
        <f>IF(B4=$A22,1,0)</f>
        <v>0</v>
      </c>
      <c r="M22" s="24">
        <f>IF(C4=$A22,1,0)</f>
        <v>0</v>
      </c>
      <c r="N22" s="22">
        <f>IF(D4=$A22,1,0)</f>
        <v>0</v>
      </c>
      <c r="O22" s="24">
        <f>IF(E4=$A22,1,0)</f>
        <v>0</v>
      </c>
    </row>
    <row r="23" spans="1:15" ht="13.5">
      <c r="A23" s="1">
        <v>4</v>
      </c>
      <c r="B23" s="27">
        <v>1</v>
      </c>
      <c r="C23" s="29">
        <v>0</v>
      </c>
      <c r="D23" s="27">
        <v>0</v>
      </c>
      <c r="E23" s="29">
        <v>0</v>
      </c>
      <c r="F23" s="21">
        <f>E11+E15+E19+E23</f>
        <v>1</v>
      </c>
      <c r="G23" s="21">
        <f>SUM(B23:E23)</f>
        <v>1</v>
      </c>
      <c r="H23" s="21">
        <f>SUM(E20:E23)</f>
        <v>1</v>
      </c>
      <c r="I23" s="21">
        <f>SUM(D22:E23)</f>
        <v>1</v>
      </c>
      <c r="J23" s="1">
        <v>1</v>
      </c>
      <c r="L23" s="18">
        <f>IF(B5=$A23,1,0)</f>
        <v>1</v>
      </c>
      <c r="M23" s="25">
        <f>IF(C5=$A23,1,0)</f>
        <v>0</v>
      </c>
      <c r="N23" s="18">
        <f>IF(D5=$A23,1,0)</f>
        <v>0</v>
      </c>
      <c r="O23" s="25">
        <f>IF(E5=$A23,1,0)</f>
        <v>0</v>
      </c>
    </row>
    <row r="24" ht="13.5"/>
    <row r="25" spans="1:2" ht="13.5">
      <c r="A25" s="1" t="s">
        <v>47</v>
      </c>
      <c r="B25" s="1" t="s">
        <v>15</v>
      </c>
    </row>
    <row r="26" spans="2:7" ht="13.5">
      <c r="B26" s="26">
        <f>B8*1+B12*2+B16*3+B20*4</f>
        <v>1</v>
      </c>
      <c r="C26" s="30">
        <f>C8*1+C12*2+C16*3+C20*4</f>
        <v>4</v>
      </c>
      <c r="D26" s="26">
        <f>D8*1+D12*2+D16*3+D20*4</f>
        <v>2</v>
      </c>
      <c r="E26" s="30">
        <f>E8*1+E12*2+E16*3+E20*4</f>
        <v>3</v>
      </c>
      <c r="G26" s="3" t="s">
        <v>38</v>
      </c>
    </row>
    <row r="27" spans="2:5" ht="13.5">
      <c r="B27" s="20">
        <f>B9*1+B13*2+B17*3+B21*4</f>
        <v>3</v>
      </c>
      <c r="C27" s="28">
        <f>C9*1+C13*2+C17*3+C21*4</f>
        <v>2</v>
      </c>
      <c r="D27" s="20">
        <f>D9*1+D13*2+D17*3+D21*4</f>
        <v>1</v>
      </c>
      <c r="E27" s="28">
        <f>E9*1+E13*2+E17*3+E21*4</f>
        <v>4</v>
      </c>
    </row>
    <row r="28" spans="2:5" ht="12.75">
      <c r="B28" s="26">
        <f>B10*1+B14*2+B18*3+B22*4</f>
        <v>2</v>
      </c>
      <c r="C28" s="30">
        <f>C10*1+C14*2+C18*3+C22*4</f>
        <v>3</v>
      </c>
      <c r="D28" s="26">
        <f>D10*1+D14*2+D18*3+D22*4</f>
        <v>4</v>
      </c>
      <c r="E28" s="30">
        <f>E10*1+E14*2+E18*3+E22*4</f>
        <v>1</v>
      </c>
    </row>
    <row r="29" spans="2:5" ht="12.75">
      <c r="B29" s="20">
        <f>B11*1+B15*2+B19*3+B23*4</f>
        <v>4</v>
      </c>
      <c r="C29" s="28">
        <f>C11*1+C15*2+C19*3+C23*4</f>
        <v>1</v>
      </c>
      <c r="D29" s="20">
        <f>D11*1+D15*2+D19*3+D23*4</f>
        <v>3</v>
      </c>
      <c r="E29" s="28">
        <f>E11*1+E15*2+E19*3+E23*4</f>
        <v>2</v>
      </c>
    </row>
  </sheetData>
  <sheetProtection/>
  <printOptions/>
  <pageMargins left="1" right="1" top="1" bottom="1" header="1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181"/>
  <sheetViews>
    <sheetView zoomScaleSheetLayoutView="1" workbookViewId="0" topLeftCell="A1">
      <selection activeCell="N9" sqref="N9"/>
    </sheetView>
  </sheetViews>
  <sheetFormatPr defaultColWidth="9.00390625" defaultRowHeight="12.75"/>
  <cols>
    <col min="1" max="1" width="13.25390625" style="52" customWidth="1"/>
    <col min="2" max="2" width="4.875" style="5" customWidth="1"/>
    <col min="3" max="10" width="4.25390625" style="5" customWidth="1"/>
    <col min="11" max="11" width="2.625" style="1" customWidth="1"/>
    <col min="12" max="12" width="7.25390625" style="1" customWidth="1"/>
    <col min="13" max="13" width="4.50390625" style="57" customWidth="1"/>
    <col min="14" max="15" width="5.00390625" style="57" customWidth="1"/>
    <col min="16" max="16" width="5.375" style="5" customWidth="1"/>
    <col min="17" max="17" width="6.875" style="5" customWidth="1"/>
    <col min="18" max="18" width="7.25390625" style="5" customWidth="1"/>
    <col min="19" max="19" width="6.00390625" style="5" customWidth="1"/>
    <col min="20" max="20" width="6.125" style="5" customWidth="1"/>
    <col min="21" max="21" width="8.75390625" style="5" customWidth="1"/>
    <col min="22" max="22" width="10.125" style="5" customWidth="1"/>
    <col min="23" max="23" width="5.125" style="5" customWidth="1"/>
    <col min="24" max="24" width="5.125" style="37" customWidth="1"/>
    <col min="25" max="25" width="9.125" style="1" customWidth="1"/>
  </cols>
  <sheetData>
    <row r="2" spans="1:19" ht="13.5">
      <c r="A2" s="52" t="s">
        <v>50</v>
      </c>
      <c r="C2" s="5" t="s">
        <v>51</v>
      </c>
      <c r="D2" s="5" t="s">
        <v>20</v>
      </c>
      <c r="E2" s="5" t="s">
        <v>52</v>
      </c>
      <c r="F2" s="5" t="s">
        <v>53</v>
      </c>
      <c r="G2" s="5" t="s">
        <v>54</v>
      </c>
      <c r="H2" s="5" t="s">
        <v>55</v>
      </c>
      <c r="I2" s="5" t="s">
        <v>56</v>
      </c>
      <c r="J2" s="5" t="s">
        <v>57</v>
      </c>
      <c r="O2" s="53"/>
      <c r="R2" s="53"/>
      <c r="S2" s="53"/>
    </row>
    <row r="3" spans="2:19" ht="13.5">
      <c r="B3" s="5">
        <v>8</v>
      </c>
      <c r="C3" s="63"/>
      <c r="D3" s="39"/>
      <c r="E3" s="66"/>
      <c r="F3" s="39"/>
      <c r="G3" s="66"/>
      <c r="H3" s="39"/>
      <c r="I3" s="66"/>
      <c r="J3" s="40"/>
      <c r="O3" s="53"/>
      <c r="R3" s="53"/>
      <c r="S3" s="53"/>
    </row>
    <row r="4" spans="2:19" ht="13.5">
      <c r="B4" s="5">
        <v>7</v>
      </c>
      <c r="C4" s="42"/>
      <c r="D4" s="62"/>
      <c r="E4" s="36"/>
      <c r="F4" s="62"/>
      <c r="G4" s="36"/>
      <c r="H4" s="62"/>
      <c r="I4" s="36"/>
      <c r="J4" s="32"/>
      <c r="R4" s="53"/>
      <c r="S4" s="53"/>
    </row>
    <row r="5" spans="2:15" ht="13.5">
      <c r="B5" s="5">
        <v>6</v>
      </c>
      <c r="C5" s="33"/>
      <c r="D5" s="36"/>
      <c r="E5" s="62" t="s">
        <v>49</v>
      </c>
      <c r="F5" s="36"/>
      <c r="G5" s="62" t="s">
        <v>49</v>
      </c>
      <c r="H5" s="36"/>
      <c r="I5" s="62"/>
      <c r="J5" s="59"/>
      <c r="O5" s="2" t="s">
        <v>62</v>
      </c>
    </row>
    <row r="6" spans="2:15" ht="13.5">
      <c r="B6" s="5">
        <v>5</v>
      </c>
      <c r="C6" s="42"/>
      <c r="D6" s="62" t="s">
        <v>49</v>
      </c>
      <c r="E6" s="36"/>
      <c r="F6" s="62"/>
      <c r="G6" s="36"/>
      <c r="H6" s="62" t="s">
        <v>49</v>
      </c>
      <c r="I6" s="36"/>
      <c r="J6" s="32"/>
      <c r="O6" s="2" t="s">
        <v>74</v>
      </c>
    </row>
    <row r="7" spans="2:23" ht="13.5">
      <c r="B7" s="5">
        <v>4</v>
      </c>
      <c r="C7" s="33"/>
      <c r="D7" s="36"/>
      <c r="E7" s="62"/>
      <c r="F7" s="61" t="s">
        <v>77</v>
      </c>
      <c r="G7" s="62"/>
      <c r="H7" s="36"/>
      <c r="I7" s="62"/>
      <c r="J7" s="59"/>
      <c r="W7" s="57"/>
    </row>
    <row r="8" spans="2:23" ht="13.5">
      <c r="B8" s="5">
        <v>3</v>
      </c>
      <c r="C8" s="42"/>
      <c r="D8" s="62" t="s">
        <v>49</v>
      </c>
      <c r="E8" s="36"/>
      <c r="F8" s="62"/>
      <c r="G8" s="36"/>
      <c r="H8" s="62" t="s">
        <v>49</v>
      </c>
      <c r="I8" s="36"/>
      <c r="J8" s="32"/>
      <c r="W8" s="57"/>
    </row>
    <row r="9" spans="2:23" ht="13.5">
      <c r="B9" s="5">
        <v>2</v>
      </c>
      <c r="C9" s="33"/>
      <c r="D9" s="36"/>
      <c r="E9" s="62" t="s">
        <v>49</v>
      </c>
      <c r="F9" s="36"/>
      <c r="G9" s="62" t="s">
        <v>49</v>
      </c>
      <c r="H9" s="36"/>
      <c r="I9" s="62"/>
      <c r="J9" s="59"/>
      <c r="M9" s="5"/>
      <c r="N9" s="5"/>
      <c r="O9" s="5"/>
      <c r="R9" s="49"/>
      <c r="S9" s="49"/>
      <c r="T9" s="7"/>
      <c r="W9" s="57"/>
    </row>
    <row r="10" spans="2:23" ht="13.5">
      <c r="B10" s="5">
        <v>1</v>
      </c>
      <c r="C10" s="64"/>
      <c r="D10" s="51"/>
      <c r="E10" s="56"/>
      <c r="F10" s="51"/>
      <c r="G10" s="56"/>
      <c r="H10" s="51"/>
      <c r="I10" s="56"/>
      <c r="J10" s="45"/>
      <c r="M10" s="5"/>
      <c r="N10" s="5"/>
      <c r="O10" s="5"/>
      <c r="W10" s="57"/>
    </row>
    <row r="11" spans="1:25" ht="13.5">
      <c r="A11" s="67"/>
      <c r="B11" s="10"/>
      <c r="C11" s="10"/>
      <c r="D11" s="10"/>
      <c r="E11" s="10"/>
      <c r="F11" s="10"/>
      <c r="G11" s="10"/>
      <c r="H11" s="10"/>
      <c r="I11" s="10"/>
      <c r="J11" s="10"/>
      <c r="K11" s="4"/>
      <c r="L11" s="4"/>
      <c r="M11" s="10"/>
      <c r="N11" s="65"/>
      <c r="O11" s="65"/>
      <c r="P11" s="7"/>
      <c r="R11" s="10"/>
      <c r="S11" s="38" t="s">
        <v>60</v>
      </c>
      <c r="T11" s="23">
        <f>SUMPRODUCT(xxx,ccc)</f>
        <v>64</v>
      </c>
      <c r="U11" s="10"/>
      <c r="V11" s="10"/>
      <c r="W11" s="10"/>
      <c r="X11" s="10"/>
      <c r="Y11" s="4"/>
    </row>
    <row r="12" spans="12:23" ht="13.5">
      <c r="L12" s="57" t="s">
        <v>61</v>
      </c>
      <c r="M12" s="65"/>
      <c r="Q12" s="5">
        <f>MAX(por)</f>
        <v>2</v>
      </c>
      <c r="U12" s="7"/>
      <c r="W12" s="57"/>
    </row>
    <row r="13" spans="1:23" ht="13.5">
      <c r="A13" s="52" t="s">
        <v>63</v>
      </c>
      <c r="B13" s="7" t="s">
        <v>59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M13" s="15" t="s">
        <v>64</v>
      </c>
      <c r="N13" s="15" t="s">
        <v>65</v>
      </c>
      <c r="O13" s="15" t="s">
        <v>66</v>
      </c>
      <c r="P13" s="7" t="s">
        <v>67</v>
      </c>
      <c r="Q13" s="7" t="s">
        <v>68</v>
      </c>
      <c r="R13" s="7" t="s">
        <v>69</v>
      </c>
      <c r="S13" s="7" t="s">
        <v>70</v>
      </c>
      <c r="T13" s="7"/>
      <c r="U13" s="7" t="s">
        <v>71</v>
      </c>
      <c r="V13" s="7" t="s">
        <v>72</v>
      </c>
      <c r="W13" s="15" t="s">
        <v>34</v>
      </c>
    </row>
    <row r="14" spans="1:23" ht="13.5">
      <c r="A14" s="52" t="s">
        <v>75</v>
      </c>
      <c r="B14" s="7">
        <v>1</v>
      </c>
      <c r="C14" s="63">
        <f>$B14*10+C$13</f>
        <v>11</v>
      </c>
      <c r="D14" s="39">
        <f>$B14*10+D$13</f>
        <v>12</v>
      </c>
      <c r="E14" s="66">
        <f>$B14*10+E$13</f>
        <v>13</v>
      </c>
      <c r="F14" s="39">
        <f>$B14*10+F$13</f>
        <v>14</v>
      </c>
      <c r="G14" s="66">
        <f>$B14*10+G$13</f>
        <v>15</v>
      </c>
      <c r="H14" s="39">
        <f>$B14*10+H$13</f>
        <v>16</v>
      </c>
      <c r="I14" s="66">
        <f>$B14*10+I$13</f>
        <v>17</v>
      </c>
      <c r="J14" s="40">
        <f>$B14*10+J$13</f>
        <v>18</v>
      </c>
      <c r="L14" s="1">
        <v>1</v>
      </c>
      <c r="M14" s="22">
        <v>11</v>
      </c>
      <c r="N14" s="48">
        <v>23</v>
      </c>
      <c r="O14" s="54">
        <v>1</v>
      </c>
      <c r="P14" s="5">
        <v>1</v>
      </c>
      <c r="Q14" s="5">
        <v>1</v>
      </c>
      <c r="R14" s="5">
        <f>IF($O14=0,0,M14)</f>
        <v>11</v>
      </c>
      <c r="S14" s="5">
        <f>IF($O14=0,0,N14)</f>
        <v>23</v>
      </c>
      <c r="U14" s="41">
        <v>11</v>
      </c>
      <c r="V14" s="34">
        <f>SUMIF(od,SachKon!U14,xxx)+SUMIF(do,SachKon!U14,xxx)</f>
        <v>2</v>
      </c>
      <c r="W14" s="57">
        <v>2</v>
      </c>
    </row>
    <row r="15" spans="1:23" ht="13.5">
      <c r="A15" s="52" t="s">
        <v>78</v>
      </c>
      <c r="B15" s="7">
        <v>2</v>
      </c>
      <c r="C15" s="42">
        <f>$B15*10+C$13</f>
        <v>21</v>
      </c>
      <c r="D15" s="62">
        <f>$B15*10+D$13</f>
        <v>22</v>
      </c>
      <c r="E15" s="36">
        <f>$B15*10+E$13</f>
        <v>23</v>
      </c>
      <c r="F15" s="62">
        <f>$B15*10+F$13</f>
        <v>24</v>
      </c>
      <c r="G15" s="36">
        <f>$B15*10+G$13</f>
        <v>25</v>
      </c>
      <c r="H15" s="62">
        <f>$B15*10+H$13</f>
        <v>26</v>
      </c>
      <c r="I15" s="36">
        <f>$B15*10+I$13</f>
        <v>27</v>
      </c>
      <c r="J15" s="32">
        <f>$B15*10+J$13</f>
        <v>28</v>
      </c>
      <c r="L15" s="1">
        <f>L14+1</f>
        <v>2</v>
      </c>
      <c r="M15" s="68">
        <f>M$14</f>
        <v>11</v>
      </c>
      <c r="N15" s="57">
        <v>32</v>
      </c>
      <c r="O15" s="46">
        <v>1</v>
      </c>
      <c r="P15" s="5">
        <v>1</v>
      </c>
      <c r="Q15" s="5">
        <f>IF(R15=0,0,1+INDEX(por,MATCH(R15,dox,0)))</f>
        <v>0</v>
      </c>
      <c r="R15" s="5">
        <f>IF($O15=0,0,IF(R15&gt;0,R15,IF(ISNA(MATCH(M15,dox,0)),IF(ISNA(MATCH(N15,dox,0)),0,N15),M15)))</f>
        <v>0</v>
      </c>
      <c r="S15" s="5">
        <f>IF(R15=0,0,IF(R15=M15,N15,M15))</f>
        <v>0</v>
      </c>
      <c r="U15" s="60">
        <v>12</v>
      </c>
      <c r="V15" s="43">
        <f>SUMIF(od,SachKon!U15,xxx)+SUMIF(do,SachKon!U15,xxx)</f>
        <v>2</v>
      </c>
      <c r="W15" s="57">
        <f>W14</f>
        <v>2</v>
      </c>
    </row>
    <row r="16" spans="2:23" ht="13.5">
      <c r="B16" s="7">
        <v>3</v>
      </c>
      <c r="C16" s="33">
        <f>$B16*10+C$13</f>
        <v>31</v>
      </c>
      <c r="D16" s="36">
        <f>$B16*10+D$13</f>
        <v>32</v>
      </c>
      <c r="E16" s="62">
        <f>$B16*10+E$13</f>
        <v>33</v>
      </c>
      <c r="F16" s="36">
        <f>$B16*10+F$13</f>
        <v>34</v>
      </c>
      <c r="G16" s="62">
        <f>$B16*10+G$13</f>
        <v>35</v>
      </c>
      <c r="H16" s="36">
        <f>$B16*10+H$13</f>
        <v>36</v>
      </c>
      <c r="I16" s="62">
        <f>$B16*10+I$13</f>
        <v>37</v>
      </c>
      <c r="J16" s="59">
        <f>$B16*10+J$13</f>
        <v>38</v>
      </c>
      <c r="L16" s="1">
        <f>L15+1</f>
        <v>3</v>
      </c>
      <c r="M16" s="22">
        <v>12</v>
      </c>
      <c r="N16" s="48">
        <v>24</v>
      </c>
      <c r="O16" s="54">
        <v>1</v>
      </c>
      <c r="P16" s="5">
        <v>1</v>
      </c>
      <c r="Q16" s="5">
        <f>IF(R16=0,0,1+INDEX(por,MATCH(R16,dox,0)))</f>
        <v>0</v>
      </c>
      <c r="R16" s="5">
        <f>IF($O16=0,0,IF(R16&gt;0,R16,IF(ISNA(MATCH(M16,dox,0)),IF(ISNA(MATCH(N16,dox,0)),0,N16),M16)))</f>
        <v>0</v>
      </c>
      <c r="S16" s="5">
        <f>IF(R16=0,0,IF(R16=M16,N16,M16))</f>
        <v>0</v>
      </c>
      <c r="U16" s="60">
        <v>13</v>
      </c>
      <c r="V16" s="43">
        <f>SUMIF(od,SachKon!U16,xxx)+SUMIF(do,SachKon!U16,xxx)</f>
        <v>2</v>
      </c>
      <c r="W16" s="57">
        <f>W15</f>
        <v>2</v>
      </c>
    </row>
    <row r="17" spans="2:23" ht="13.5">
      <c r="B17" s="7">
        <v>4</v>
      </c>
      <c r="C17" s="42">
        <f>$B17*10+C$13</f>
        <v>41</v>
      </c>
      <c r="D17" s="62">
        <f>$B17*10+D$13</f>
        <v>42</v>
      </c>
      <c r="E17" s="36">
        <f>$B17*10+E$13</f>
        <v>43</v>
      </c>
      <c r="F17" s="62">
        <f>$B17*10+F$13</f>
        <v>44</v>
      </c>
      <c r="G17" s="36">
        <f>$B17*10+G$13</f>
        <v>45</v>
      </c>
      <c r="H17" s="62">
        <f>$B17*10+H$13</f>
        <v>46</v>
      </c>
      <c r="I17" s="36">
        <f>$B17*10+I$13</f>
        <v>47</v>
      </c>
      <c r="J17" s="32">
        <f>$B17*10+J$13</f>
        <v>48</v>
      </c>
      <c r="L17" s="1">
        <f>L16+1</f>
        <v>4</v>
      </c>
      <c r="M17" s="68">
        <f>M16</f>
        <v>12</v>
      </c>
      <c r="N17" s="57">
        <v>31</v>
      </c>
      <c r="O17" s="46">
        <v>1</v>
      </c>
      <c r="P17" s="5">
        <v>1</v>
      </c>
      <c r="Q17" s="5">
        <f>IF(R17=0,0,1+INDEX(por,MATCH(R17,dox,0)))</f>
        <v>0</v>
      </c>
      <c r="R17" s="5">
        <f>IF($O17=0,0,IF(R17&gt;0,R17,IF(ISNA(MATCH(M17,dox,0)),IF(ISNA(MATCH(N17,dox,0)),0,N17),M17)))</f>
        <v>0</v>
      </c>
      <c r="S17" s="5">
        <f>IF(R17=0,0,IF(R17=M17,N17,M17))</f>
        <v>0</v>
      </c>
      <c r="U17" s="60">
        <v>14</v>
      </c>
      <c r="V17" s="43">
        <f>SUMIF(od,SachKon!U17,xxx)+SUMIF(do,SachKon!U17,xxx)</f>
        <v>2</v>
      </c>
      <c r="W17" s="57">
        <f>W16</f>
        <v>2</v>
      </c>
    </row>
    <row r="18" spans="2:23" ht="13.5">
      <c r="B18" s="7">
        <v>5</v>
      </c>
      <c r="C18" s="33">
        <f>$B18*10+C$13</f>
        <v>51</v>
      </c>
      <c r="D18" s="36">
        <f>$B18*10+D$13</f>
        <v>52</v>
      </c>
      <c r="E18" s="62">
        <f>$B18*10+E$13</f>
        <v>53</v>
      </c>
      <c r="F18" s="36">
        <f>$B18*10+F$13</f>
        <v>54</v>
      </c>
      <c r="G18" s="62">
        <f>$B18*10+G$13</f>
        <v>55</v>
      </c>
      <c r="H18" s="36">
        <f>$B18*10+H$13</f>
        <v>56</v>
      </c>
      <c r="I18" s="62">
        <f>$B18*10+I$13</f>
        <v>57</v>
      </c>
      <c r="J18" s="59">
        <f>$B18*10+J$13</f>
        <v>58</v>
      </c>
      <c r="L18" s="1">
        <f>L17+1</f>
        <v>5</v>
      </c>
      <c r="M18" s="68">
        <f>M17</f>
        <v>12</v>
      </c>
      <c r="N18" s="57">
        <v>33</v>
      </c>
      <c r="O18" s="46">
        <v>0</v>
      </c>
      <c r="P18" s="5">
        <v>1</v>
      </c>
      <c r="Q18" s="5">
        <f>IF(R18=0,0,1+INDEX(por,MATCH(R18,dox,0)))</f>
        <v>0</v>
      </c>
      <c r="R18" s="5">
        <f>IF($O18=0,0,IF(R18&gt;0,R18,IF(ISNA(MATCH(M18,dox,0)),IF(ISNA(MATCH(N18,dox,0)),0,N18),M18)))</f>
        <v>0</v>
      </c>
      <c r="S18" s="5">
        <f>IF(R18=0,0,IF(R18=M18,N18,M18))</f>
        <v>0</v>
      </c>
      <c r="U18" s="60">
        <v>15</v>
      </c>
      <c r="V18" s="43">
        <f>SUMIF(od,SachKon!U18,xxx)+SUMIF(do,SachKon!U18,xxx)</f>
        <v>2</v>
      </c>
      <c r="W18" s="57">
        <f>W17</f>
        <v>2</v>
      </c>
    </row>
    <row r="19" spans="2:23" ht="13.5">
      <c r="B19" s="7">
        <v>6</v>
      </c>
      <c r="C19" s="42">
        <f>$B19*10+C$13</f>
        <v>61</v>
      </c>
      <c r="D19" s="62">
        <f>$B19*10+D$13</f>
        <v>62</v>
      </c>
      <c r="E19" s="36">
        <f>$B19*10+E$13</f>
        <v>63</v>
      </c>
      <c r="F19" s="62">
        <f>$B19*10+F$13</f>
        <v>64</v>
      </c>
      <c r="G19" s="36">
        <f>$B19*10+G$13</f>
        <v>65</v>
      </c>
      <c r="H19" s="62">
        <f>$B19*10+H$13</f>
        <v>66</v>
      </c>
      <c r="I19" s="36">
        <f>$B19*10+I$13</f>
        <v>67</v>
      </c>
      <c r="J19" s="32">
        <f>$B19*10+J$13</f>
        <v>68</v>
      </c>
      <c r="L19" s="1">
        <f>L18+1</f>
        <v>6</v>
      </c>
      <c r="M19" s="22">
        <v>13</v>
      </c>
      <c r="N19" s="48">
        <v>21</v>
      </c>
      <c r="O19" s="54">
        <v>1</v>
      </c>
      <c r="P19" s="5">
        <v>1</v>
      </c>
      <c r="Q19" s="5">
        <f>IF(R19=0,0,1+INDEX(por,MATCH(R19,dox,0)))</f>
        <v>0</v>
      </c>
      <c r="R19" s="5">
        <f>IF($O19=0,0,IF(R19&gt;0,R19,IF(ISNA(MATCH(M19,dox,0)),IF(ISNA(MATCH(N19,dox,0)),0,N19),M19)))</f>
        <v>0</v>
      </c>
      <c r="S19" s="5">
        <f>IF(R19=0,0,IF(R19=M19,N19,M19))</f>
        <v>0</v>
      </c>
      <c r="U19" s="60">
        <v>16</v>
      </c>
      <c r="V19" s="43">
        <f>SUMIF(od,SachKon!U19,xxx)+SUMIF(do,SachKon!U19,xxx)</f>
        <v>2</v>
      </c>
      <c r="W19" s="57">
        <f>W18</f>
        <v>2</v>
      </c>
    </row>
    <row r="20" spans="2:23" ht="13.5">
      <c r="B20" s="7">
        <v>7</v>
      </c>
      <c r="C20" s="33">
        <f>$B20*10+C$13</f>
        <v>71</v>
      </c>
      <c r="D20" s="36">
        <f>$B20*10+D$13</f>
        <v>72</v>
      </c>
      <c r="E20" s="62">
        <f>$B20*10+E$13</f>
        <v>73</v>
      </c>
      <c r="F20" s="36">
        <f>$B20*10+F$13</f>
        <v>74</v>
      </c>
      <c r="G20" s="62">
        <f>$B20*10+G$13</f>
        <v>75</v>
      </c>
      <c r="H20" s="36">
        <f>$B20*10+H$13</f>
        <v>76</v>
      </c>
      <c r="I20" s="62">
        <f>$B20*10+I$13</f>
        <v>77</v>
      </c>
      <c r="J20" s="59">
        <f>$B20*10+J$13</f>
        <v>78</v>
      </c>
      <c r="L20" s="1">
        <f>L19+1</f>
        <v>7</v>
      </c>
      <c r="M20" s="68">
        <f>M19</f>
        <v>13</v>
      </c>
      <c r="N20" s="57">
        <f>25</f>
        <v>25</v>
      </c>
      <c r="O20" s="46">
        <v>1</v>
      </c>
      <c r="P20" s="5">
        <v>1</v>
      </c>
      <c r="Q20" s="5">
        <f>IF(R20=0,0,1+INDEX(por,MATCH(R20,dox,0)))</f>
        <v>0</v>
      </c>
      <c r="R20" s="5">
        <f>IF($O20=0,0,IF(R20&gt;0,R20,IF(ISNA(MATCH(M20,dox,0)),IF(ISNA(MATCH(N20,dox,0)),0,N20),M20)))</f>
        <v>0</v>
      </c>
      <c r="S20" s="5">
        <f>IF(R20=0,0,IF(R20=M20,N20,M20))</f>
        <v>0</v>
      </c>
      <c r="U20" s="60">
        <v>17</v>
      </c>
      <c r="V20" s="43">
        <f>SUMIF(od,SachKon!U20,xxx)+SUMIF(do,SachKon!U20,xxx)</f>
        <v>2</v>
      </c>
      <c r="W20" s="57">
        <f>W19</f>
        <v>2</v>
      </c>
    </row>
    <row r="21" spans="2:23" ht="13.5">
      <c r="B21" s="7">
        <v>8</v>
      </c>
      <c r="C21" s="64">
        <f>$B21*10+C$13</f>
        <v>81</v>
      </c>
      <c r="D21" s="51">
        <f>$B21*10+D$13</f>
        <v>82</v>
      </c>
      <c r="E21" s="56">
        <f>$B21*10+E$13</f>
        <v>83</v>
      </c>
      <c r="F21" s="51">
        <f>$B21*10+F$13</f>
        <v>84</v>
      </c>
      <c r="G21" s="56">
        <f>$B21*10+G$13</f>
        <v>85</v>
      </c>
      <c r="H21" s="51">
        <f>$B21*10+H$13</f>
        <v>86</v>
      </c>
      <c r="I21" s="56">
        <f>$B21*10+I$13</f>
        <v>87</v>
      </c>
      <c r="J21" s="45">
        <f>$B21*10+J$13</f>
        <v>88</v>
      </c>
      <c r="L21" s="1">
        <f>L20+1</f>
        <v>8</v>
      </c>
      <c r="M21" s="68">
        <f>M20</f>
        <v>13</v>
      </c>
      <c r="N21" s="57">
        <f>32</f>
        <v>32</v>
      </c>
      <c r="O21" s="46">
        <v>0</v>
      </c>
      <c r="P21" s="5">
        <v>1</v>
      </c>
      <c r="Q21" s="5">
        <f>IF(R21=0,0,1+INDEX(por,MATCH(R21,dox,0)))</f>
        <v>0</v>
      </c>
      <c r="R21" s="5">
        <f>IF($O21=0,0,IF(R21&gt;0,R21,IF(ISNA(MATCH(M21,dox,0)),IF(ISNA(MATCH(N21,dox,0)),0,N21),M21)))</f>
        <v>0</v>
      </c>
      <c r="S21" s="5">
        <f>IF(R21=0,0,IF(R21=M21,N21,M21))</f>
        <v>0</v>
      </c>
      <c r="U21" s="60">
        <v>18</v>
      </c>
      <c r="V21" s="43">
        <f>SUMIF(od,SachKon!U21,xxx)+SUMIF(do,SachKon!U21,xxx)</f>
        <v>2</v>
      </c>
      <c r="W21" s="57">
        <f>W20</f>
        <v>2</v>
      </c>
    </row>
    <row r="22" spans="12:23" ht="13.5">
      <c r="L22" s="1">
        <f>L21+1</f>
        <v>9</v>
      </c>
      <c r="M22" s="68">
        <f>M21</f>
        <v>13</v>
      </c>
      <c r="N22" s="57">
        <f>34</f>
        <v>34</v>
      </c>
      <c r="O22" s="46">
        <v>0</v>
      </c>
      <c r="P22" s="5">
        <v>1</v>
      </c>
      <c r="Q22" s="5">
        <f>IF(R22=0,0,1+INDEX(por,MATCH(R22,dox,0)))</f>
        <v>0</v>
      </c>
      <c r="R22" s="5">
        <f>IF($O22=0,0,IF(R22&gt;0,R22,IF(ISNA(MATCH(M22,dox,0)),IF(ISNA(MATCH(N22,dox,0)),0,N22),M22)))</f>
        <v>0</v>
      </c>
      <c r="S22" s="5">
        <f>IF(R22=0,0,IF(R22=M22,N22,M22))</f>
        <v>0</v>
      </c>
      <c r="U22" s="41">
        <v>21</v>
      </c>
      <c r="V22" s="34">
        <f>SUMIF(od,SachKon!U22,xxx)+SUMIF(do,SachKon!U22,xxx)</f>
        <v>2</v>
      </c>
      <c r="W22" s="57">
        <f>W21</f>
        <v>2</v>
      </c>
    </row>
    <row r="23" spans="12:23" ht="13.5">
      <c r="L23" s="1">
        <f>L22+1</f>
        <v>10</v>
      </c>
      <c r="M23" s="22">
        <f>M19+1</f>
        <v>14</v>
      </c>
      <c r="N23" s="48">
        <f>N19+1</f>
        <v>22</v>
      </c>
      <c r="O23" s="54">
        <v>0</v>
      </c>
      <c r="P23" s="5">
        <v>1</v>
      </c>
      <c r="Q23" s="5">
        <f>IF(R23=0,0,1+INDEX(por,MATCH(R23,dox,0)))</f>
        <v>0</v>
      </c>
      <c r="R23" s="5">
        <f>IF($O23=0,0,IF(R23&gt;0,R23,IF(ISNA(MATCH(M23,dox,0)),IF(ISNA(MATCH(N23,dox,0)),0,N23),M23)))</f>
        <v>0</v>
      </c>
      <c r="S23" s="5">
        <f>IF(R23=0,0,IF(R23=M23,N23,M23))</f>
        <v>0</v>
      </c>
      <c r="U23" s="60">
        <v>22</v>
      </c>
      <c r="V23" s="43">
        <f>SUMIF(od,SachKon!U23,xxx)+SUMIF(do,SachKon!U23,xxx)</f>
        <v>2</v>
      </c>
      <c r="W23" s="57">
        <f>W22</f>
        <v>2</v>
      </c>
    </row>
    <row r="24" spans="1:23" ht="13.5">
      <c r="A24" s="47" t="s">
        <v>58</v>
      </c>
      <c r="B24" s="7" t="s">
        <v>59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L24" s="1">
        <f>L23+1</f>
        <v>11</v>
      </c>
      <c r="M24" s="68">
        <f>M20+1</f>
        <v>14</v>
      </c>
      <c r="N24" s="57">
        <f>N20+1</f>
        <v>26</v>
      </c>
      <c r="O24" s="46">
        <v>1</v>
      </c>
      <c r="P24" s="5">
        <v>1</v>
      </c>
      <c r="Q24" s="5">
        <f>IF(R24=0,0,1+INDEX(por,MATCH(R24,dox,0)))</f>
        <v>0</v>
      </c>
      <c r="R24" s="5">
        <f>IF($O24=0,0,IF(R24&gt;0,R24,IF(ISNA(MATCH(M24,dox,0)),IF(ISNA(MATCH(N24,dox,0)),0,N24),M24)))</f>
        <v>0</v>
      </c>
      <c r="S24" s="5">
        <f>IF(R24=0,0,IF(R24=M24,N24,M24))</f>
        <v>0</v>
      </c>
      <c r="U24" s="60">
        <v>23</v>
      </c>
      <c r="V24" s="43">
        <f>SUMIF(od,SachKon!U24,xxx)+SUMIF(do,SachKon!U24,xxx)</f>
        <v>2</v>
      </c>
      <c r="W24" s="57">
        <f>W23</f>
        <v>2</v>
      </c>
    </row>
    <row r="25" spans="2:23" ht="13.5">
      <c r="B25" s="7">
        <v>1</v>
      </c>
      <c r="C25" s="63">
        <f>MATCH($B25*10+C$24,odx,0)</f>
        <v>1</v>
      </c>
      <c r="D25" s="39" t="e">
        <f>MATCH($B25*10+D$24,odx,0)</f>
        <v>#N/A</v>
      </c>
      <c r="E25" s="66" t="e">
        <f>MATCH($B25*10+E$24,odx,0)</f>
        <v>#N/A</v>
      </c>
      <c r="F25" s="39" t="e">
        <f>MATCH($B25*10+F$24,odx,0)</f>
        <v>#N/A</v>
      </c>
      <c r="G25" s="66" t="e">
        <f>MATCH($B25*10+G$24,odx,0)</f>
        <v>#N/A</v>
      </c>
      <c r="H25" s="39" t="e">
        <f>MATCH($B25*10+H$24,odx,0)</f>
        <v>#N/A</v>
      </c>
      <c r="I25" s="66" t="e">
        <f>MATCH($B25*10+I$24,odx,0)</f>
        <v>#N/A</v>
      </c>
      <c r="J25" s="40" t="e">
        <f>MATCH($B25*10+J$24,odx,0)</f>
        <v>#N/A</v>
      </c>
      <c r="L25" s="1">
        <f>L24+1</f>
        <v>12</v>
      </c>
      <c r="M25" s="68">
        <f>M21+1</f>
        <v>14</v>
      </c>
      <c r="N25" s="57">
        <f>N21+1</f>
        <v>33</v>
      </c>
      <c r="O25" s="46">
        <v>0</v>
      </c>
      <c r="P25" s="5">
        <v>1</v>
      </c>
      <c r="Q25" s="5">
        <f>IF(R25=0,0,1+INDEX(por,MATCH(R25,dox,0)))</f>
        <v>0</v>
      </c>
      <c r="R25" s="5">
        <f>IF($O25=0,0,IF(R25&gt;0,R25,IF(ISNA(MATCH(M25,dox,0)),IF(ISNA(MATCH(N25,dox,0)),0,N25),M25)))</f>
        <v>0</v>
      </c>
      <c r="S25" s="5">
        <f>IF(R25=0,0,IF(R25=M25,N25,M25))</f>
        <v>0</v>
      </c>
      <c r="U25" s="60">
        <v>24</v>
      </c>
      <c r="V25" s="43">
        <f>SUMIF(od,SachKon!U25,xxx)+SUMIF(do,SachKon!U25,xxx)</f>
        <v>2</v>
      </c>
      <c r="W25" s="57">
        <f>W24</f>
        <v>2</v>
      </c>
    </row>
    <row r="26" spans="2:23" ht="13.5">
      <c r="B26" s="7">
        <v>2</v>
      </c>
      <c r="C26" s="42" t="e">
        <f>MATCH($B26*10+C$24,odx,0)</f>
        <v>#N/A</v>
      </c>
      <c r="D26" s="62" t="e">
        <f>MATCH($B26*10+D$24,odx,0)</f>
        <v>#N/A</v>
      </c>
      <c r="E26" s="36">
        <f>MATCH($B26*10+E$24,odx,0)</f>
        <v>35</v>
      </c>
      <c r="F26" s="62" t="e">
        <f>MATCH($B26*10+F$24,odx,0)</f>
        <v>#N/A</v>
      </c>
      <c r="G26" s="36" t="e">
        <f>MATCH($B26*10+G$24,odx,0)</f>
        <v>#N/A</v>
      </c>
      <c r="H26" s="62" t="e">
        <f>MATCH($B26*10+H$24,odx,0)</f>
        <v>#N/A</v>
      </c>
      <c r="I26" s="36" t="e">
        <f>MATCH($B26*10+I$24,odx,0)</f>
        <v>#N/A</v>
      </c>
      <c r="J26" s="32" t="e">
        <f>MATCH($B26*10+J$24,odx,0)</f>
        <v>#N/A</v>
      </c>
      <c r="L26" s="1">
        <f>L25+1</f>
        <v>13</v>
      </c>
      <c r="M26" s="68">
        <f>M22+1</f>
        <v>14</v>
      </c>
      <c r="N26" s="57">
        <f>N22+1</f>
        <v>35</v>
      </c>
      <c r="O26" s="46">
        <v>1</v>
      </c>
      <c r="P26" s="5">
        <v>1</v>
      </c>
      <c r="Q26" s="5">
        <f>IF(R26=0,0,1+INDEX(por,MATCH(R26,dox,0)))</f>
        <v>0</v>
      </c>
      <c r="R26" s="5">
        <f>IF($O26=0,0,IF(R26&gt;0,R26,IF(ISNA(MATCH(M26,dox,0)),IF(ISNA(MATCH(N26,dox,0)),0,N26),M26)))</f>
        <v>0</v>
      </c>
      <c r="S26" s="5">
        <f>IF(R26=0,0,IF(R26=M26,N26,M26))</f>
        <v>0</v>
      </c>
      <c r="U26" s="60">
        <v>25</v>
      </c>
      <c r="V26" s="43">
        <f>SUMIF(od,SachKon!U26,xxx)+SUMIF(do,SachKon!U26,xxx)</f>
        <v>2</v>
      </c>
      <c r="W26" s="57">
        <f>W25</f>
        <v>2</v>
      </c>
    </row>
    <row r="27" spans="2:23" ht="13.5">
      <c r="B27" s="7">
        <v>3</v>
      </c>
      <c r="C27" s="33" t="e">
        <f>MATCH($B27*10+C$24,odx,0)</f>
        <v>#N/A</v>
      </c>
      <c r="D27" s="36" t="e">
        <f>MATCH($B27*10+D$24,odx,0)</f>
        <v>#N/A</v>
      </c>
      <c r="E27" s="62" t="e">
        <f>MATCH($B27*10+E$24,odx,0)</f>
        <v>#N/A</v>
      </c>
      <c r="F27" s="36" t="e">
        <f>MATCH($B27*10+F$24,odx,0)</f>
        <v>#N/A</v>
      </c>
      <c r="G27" s="62" t="e">
        <f>MATCH($B27*10+G$24,odx,0)</f>
        <v>#N/A</v>
      </c>
      <c r="H27" s="36" t="e">
        <f>MATCH($B27*10+H$24,odx,0)</f>
        <v>#N/A</v>
      </c>
      <c r="I27" s="62" t="e">
        <f>MATCH($B27*10+I$24,odx,0)</f>
        <v>#N/A</v>
      </c>
      <c r="J27" s="59" t="e">
        <f>MATCH($B27*10+J$24,odx,0)</f>
        <v>#N/A</v>
      </c>
      <c r="L27" s="1">
        <f>L26+1</f>
        <v>14</v>
      </c>
      <c r="M27" s="22">
        <f>M23+1</f>
        <v>15</v>
      </c>
      <c r="N27" s="48">
        <f>N23+1</f>
        <v>23</v>
      </c>
      <c r="O27" s="54">
        <v>0</v>
      </c>
      <c r="P27" s="5">
        <v>1</v>
      </c>
      <c r="Q27" s="5">
        <f>IF(R27=0,0,1+INDEX(por,MATCH(R27,dox,0)))</f>
        <v>0</v>
      </c>
      <c r="R27" s="5">
        <f>IF($O27=0,0,IF(R27&gt;0,R27,IF(ISNA(MATCH(M27,dox,0)),IF(ISNA(MATCH(N27,dox,0)),0,N27),M27)))</f>
        <v>0</v>
      </c>
      <c r="S27" s="5">
        <f>IF(R27=0,0,IF(R27=M27,N27,M27))</f>
        <v>0</v>
      </c>
      <c r="U27" s="60">
        <v>26</v>
      </c>
      <c r="V27" s="43">
        <f>SUMIF(od,SachKon!U27,xxx)+SUMIF(do,SachKon!U27,xxx)</f>
        <v>2</v>
      </c>
      <c r="W27" s="57">
        <f>W26</f>
        <v>2</v>
      </c>
    </row>
    <row r="28" spans="2:23" ht="13.5">
      <c r="B28" s="7">
        <v>4</v>
      </c>
      <c r="C28" s="42" t="e">
        <f>MATCH($B28*10+C$24,odx,0)</f>
        <v>#N/A</v>
      </c>
      <c r="D28" s="62" t="e">
        <f>MATCH($B28*10+D$24,odx,0)</f>
        <v>#N/A</v>
      </c>
      <c r="E28" s="36" t="e">
        <f>MATCH($B28*10+E$24,odx,0)</f>
        <v>#N/A</v>
      </c>
      <c r="F28" s="62" t="e">
        <f>MATCH($B28*10+F$24,odx,0)</f>
        <v>#N/A</v>
      </c>
      <c r="G28" s="36" t="e">
        <f>MATCH($B28*10+G$24,odx,0)</f>
        <v>#N/A</v>
      </c>
      <c r="H28" s="62" t="e">
        <f>MATCH($B28*10+H$24,odx,0)</f>
        <v>#N/A</v>
      </c>
      <c r="I28" s="36" t="e">
        <f>MATCH($B28*10+I$24,odx,0)</f>
        <v>#N/A</v>
      </c>
      <c r="J28" s="32" t="e">
        <f>MATCH($B28*10+J$24,odx,0)</f>
        <v>#N/A</v>
      </c>
      <c r="L28" s="1">
        <f>L27+1</f>
        <v>15</v>
      </c>
      <c r="M28" s="68">
        <f>M24+1</f>
        <v>15</v>
      </c>
      <c r="N28" s="57">
        <f>N24+1</f>
        <v>27</v>
      </c>
      <c r="O28" s="46">
        <v>1</v>
      </c>
      <c r="P28" s="5">
        <v>1</v>
      </c>
      <c r="Q28" s="5">
        <f>IF(R28=0,0,1+INDEX(por,MATCH(R28,dox,0)))</f>
        <v>0</v>
      </c>
      <c r="R28" s="5">
        <f>IF($O28=0,0,IF(R28&gt;0,R28,IF(ISNA(MATCH(M28,dox,0)),IF(ISNA(MATCH(N28,dox,0)),0,N28),M28)))</f>
        <v>0</v>
      </c>
      <c r="S28" s="5">
        <f>IF(R28=0,0,IF(R28=M28,N28,M28))</f>
        <v>0</v>
      </c>
      <c r="U28" s="60">
        <v>27</v>
      </c>
      <c r="V28" s="43">
        <f>SUMIF(od,SachKon!U28,xxx)+SUMIF(do,SachKon!U28,xxx)</f>
        <v>2</v>
      </c>
      <c r="W28" s="57">
        <f>W27</f>
        <v>2</v>
      </c>
    </row>
    <row r="29" spans="2:23" ht="13.5">
      <c r="B29" s="7">
        <v>5</v>
      </c>
      <c r="C29" s="33" t="e">
        <f>MATCH($B29*10+C$24,odx,0)</f>
        <v>#N/A</v>
      </c>
      <c r="D29" s="36" t="e">
        <f>MATCH($B29*10+D$24,odx,0)</f>
        <v>#N/A</v>
      </c>
      <c r="E29" s="62" t="e">
        <f>MATCH($B29*10+E$24,odx,0)</f>
        <v>#N/A</v>
      </c>
      <c r="F29" s="36" t="e">
        <f>MATCH($B29*10+F$24,odx,0)</f>
        <v>#N/A</v>
      </c>
      <c r="G29" s="62" t="e">
        <f>MATCH($B29*10+G$24,odx,0)</f>
        <v>#N/A</v>
      </c>
      <c r="H29" s="36" t="e">
        <f>MATCH($B29*10+H$24,odx,0)</f>
        <v>#N/A</v>
      </c>
      <c r="I29" s="62" t="e">
        <f>MATCH($B29*10+I$24,odx,0)</f>
        <v>#N/A</v>
      </c>
      <c r="J29" s="59" t="e">
        <f>MATCH($B29*10+J$24,odx,0)</f>
        <v>#N/A</v>
      </c>
      <c r="L29" s="1">
        <f>L28+1</f>
        <v>16</v>
      </c>
      <c r="M29" s="68">
        <f>M25+1</f>
        <v>15</v>
      </c>
      <c r="N29" s="57">
        <f>N25+1</f>
        <v>34</v>
      </c>
      <c r="O29" s="46">
        <v>1</v>
      </c>
      <c r="P29" s="5">
        <v>1</v>
      </c>
      <c r="Q29" s="5">
        <f>IF(R29=0,0,1+INDEX(por,MATCH(R29,dox,0)))</f>
        <v>0</v>
      </c>
      <c r="R29" s="5">
        <f>IF($O29=0,0,IF(R29&gt;0,R29,IF(ISNA(MATCH(M29,dox,0)),IF(ISNA(MATCH(N29,dox,0)),0,N29),M29)))</f>
        <v>0</v>
      </c>
      <c r="S29" s="5">
        <f>IF(R29=0,0,IF(R29=M29,N29,M29))</f>
        <v>0</v>
      </c>
      <c r="U29" s="60">
        <v>28</v>
      </c>
      <c r="V29" s="43">
        <f>SUMIF(od,SachKon!U29,xxx)+SUMIF(do,SachKon!U29,xxx)</f>
        <v>2</v>
      </c>
      <c r="W29" s="57">
        <f>W28</f>
        <v>2</v>
      </c>
    </row>
    <row r="30" spans="2:23" ht="13.5">
      <c r="B30" s="7">
        <v>6</v>
      </c>
      <c r="C30" s="42" t="e">
        <f>MATCH($B30*10+C$24,odx,0)</f>
        <v>#N/A</v>
      </c>
      <c r="D30" s="62" t="e">
        <f>MATCH($B30*10+D$24,odx,0)</f>
        <v>#N/A</v>
      </c>
      <c r="E30" s="36" t="e">
        <f>MATCH($B30*10+E$24,odx,0)</f>
        <v>#N/A</v>
      </c>
      <c r="F30" s="62" t="e">
        <f>MATCH($B30*10+F$24,odx,0)</f>
        <v>#N/A</v>
      </c>
      <c r="G30" s="36" t="e">
        <f>MATCH($B30*10+G$24,odx,0)</f>
        <v>#N/A</v>
      </c>
      <c r="H30" s="62" t="e">
        <f>MATCH($B30*10+H$24,odx,0)</f>
        <v>#N/A</v>
      </c>
      <c r="I30" s="36" t="e">
        <f>MATCH($B30*10+I$24,odx,0)</f>
        <v>#N/A</v>
      </c>
      <c r="J30" s="32" t="e">
        <f>MATCH($B30*10+J$24,odx,0)</f>
        <v>#N/A</v>
      </c>
      <c r="L30" s="1">
        <f>L29+1</f>
        <v>17</v>
      </c>
      <c r="M30" s="68">
        <f>M26+1</f>
        <v>15</v>
      </c>
      <c r="N30" s="57">
        <f>N26+1</f>
        <v>36</v>
      </c>
      <c r="O30" s="46">
        <v>0</v>
      </c>
      <c r="P30" s="5">
        <v>1</v>
      </c>
      <c r="Q30" s="5">
        <f>IF(R30=0,0,1+INDEX(por,MATCH(R30,dox,0)))</f>
        <v>0</v>
      </c>
      <c r="R30" s="5">
        <f>IF($O30=0,0,IF(R30&gt;0,R30,IF(ISNA(MATCH(M30,dox,0)),IF(ISNA(MATCH(N30,dox,0)),0,N30),M30)))</f>
        <v>0</v>
      </c>
      <c r="S30" s="5">
        <f>IF(R30=0,0,IF(R30=M30,N30,M30))</f>
        <v>0</v>
      </c>
      <c r="U30" s="41">
        <v>31</v>
      </c>
      <c r="V30" s="34">
        <f>SUMIF(od,SachKon!U30,xxx)+SUMIF(do,SachKon!U30,xxx)</f>
        <v>2</v>
      </c>
      <c r="W30" s="57">
        <f>W29</f>
        <v>2</v>
      </c>
    </row>
    <row r="31" spans="2:23" ht="13.5">
      <c r="B31" s="7">
        <v>7</v>
      </c>
      <c r="C31" s="33" t="e">
        <f>MATCH($B31*10+C$24,odx,0)</f>
        <v>#N/A</v>
      </c>
      <c r="D31" s="36" t="e">
        <f>MATCH($B31*10+D$24,odx,0)</f>
        <v>#N/A</v>
      </c>
      <c r="E31" s="62" t="e">
        <f>MATCH($B31*10+E$24,odx,0)</f>
        <v>#N/A</v>
      </c>
      <c r="F31" s="36" t="e">
        <f>MATCH($B31*10+F$24,odx,0)</f>
        <v>#N/A</v>
      </c>
      <c r="G31" s="62" t="e">
        <f>MATCH($B31*10+G$24,odx,0)</f>
        <v>#N/A</v>
      </c>
      <c r="H31" s="36" t="e">
        <f>MATCH($B31*10+H$24,odx,0)</f>
        <v>#N/A</v>
      </c>
      <c r="I31" s="62" t="e">
        <f>MATCH($B31*10+I$24,odx,0)</f>
        <v>#N/A</v>
      </c>
      <c r="J31" s="59" t="e">
        <f>MATCH($B31*10+J$24,odx,0)</f>
        <v>#N/A</v>
      </c>
      <c r="L31" s="1">
        <f>L30+1</f>
        <v>18</v>
      </c>
      <c r="M31" s="22">
        <f>M27+1</f>
        <v>16</v>
      </c>
      <c r="N31" s="48">
        <f>N27+1</f>
        <v>24</v>
      </c>
      <c r="O31" s="54">
        <v>0</v>
      </c>
      <c r="P31" s="5">
        <v>1</v>
      </c>
      <c r="Q31" s="5">
        <f>IF(R31=0,0,1+INDEX(por,MATCH(R31,dox,0)))</f>
        <v>0</v>
      </c>
      <c r="R31" s="5">
        <f>IF($O31=0,0,IF(R31&gt;0,R31,IF(ISNA(MATCH(M31,dox,0)),IF(ISNA(MATCH(N31,dox,0)),0,N31),M31)))</f>
        <v>0</v>
      </c>
      <c r="S31" s="5">
        <f>IF(R31=0,0,IF(R31=M31,N31,M31))</f>
        <v>0</v>
      </c>
      <c r="U31" s="60">
        <v>32</v>
      </c>
      <c r="V31" s="43">
        <f>SUMIF(od,SachKon!U31,xxx)+SUMIF(do,SachKon!U31,xxx)</f>
        <v>2</v>
      </c>
      <c r="W31" s="57">
        <f>W30</f>
        <v>2</v>
      </c>
    </row>
    <row r="32" spans="2:23" ht="13.5">
      <c r="B32" s="7">
        <v>8</v>
      </c>
      <c r="C32" s="64" t="e">
        <f>MATCH($B32*10+C$24,odx,0)</f>
        <v>#N/A</v>
      </c>
      <c r="D32" s="51" t="e">
        <f>MATCH($B32*10+D$24,odx,0)</f>
        <v>#N/A</v>
      </c>
      <c r="E32" s="56" t="e">
        <f>MATCH($B32*10+E$24,odx,0)</f>
        <v>#N/A</v>
      </c>
      <c r="F32" s="51" t="e">
        <f>MATCH($B32*10+F$24,odx,0)</f>
        <v>#N/A</v>
      </c>
      <c r="G32" s="56" t="e">
        <f>MATCH($B32*10+G$24,odx,0)</f>
        <v>#N/A</v>
      </c>
      <c r="H32" s="51" t="e">
        <f>MATCH($B32*10+H$24,odx,0)</f>
        <v>#N/A</v>
      </c>
      <c r="I32" s="56" t="e">
        <f>MATCH($B32*10+I$24,odx,0)</f>
        <v>#N/A</v>
      </c>
      <c r="J32" s="45" t="e">
        <f>MATCH($B32*10+J$24,odx,0)</f>
        <v>#N/A</v>
      </c>
      <c r="L32" s="1">
        <f>L31+1</f>
        <v>19</v>
      </c>
      <c r="M32" s="68">
        <f>M28+1</f>
        <v>16</v>
      </c>
      <c r="N32" s="57">
        <f>N28+1</f>
        <v>28</v>
      </c>
      <c r="O32" s="46">
        <v>1</v>
      </c>
      <c r="P32" s="5">
        <v>1</v>
      </c>
      <c r="Q32" s="5">
        <f>IF(R32=0,0,1+INDEX(por,MATCH(R32,dox,0)))</f>
        <v>0</v>
      </c>
      <c r="R32" s="5">
        <f>IF($O32=0,0,IF(R32&gt;0,R32,IF(ISNA(MATCH(M32,dox,0)),IF(ISNA(MATCH(N32,dox,0)),0,N32),M32)))</f>
        <v>0</v>
      </c>
      <c r="S32" s="5">
        <f>IF(R32=0,0,IF(R32=M32,N32,M32))</f>
        <v>0</v>
      </c>
      <c r="U32" s="60">
        <v>33</v>
      </c>
      <c r="V32" s="43">
        <f>SUMIF(od,SachKon!U32,xxx)+SUMIF(do,SachKon!U32,xxx)</f>
        <v>2</v>
      </c>
      <c r="W32" s="57">
        <f>W31</f>
        <v>2</v>
      </c>
    </row>
    <row r="33" spans="1:23" ht="13.5">
      <c r="A33" s="7" t="s">
        <v>6</v>
      </c>
      <c r="L33" s="1">
        <f>L32+1</f>
        <v>20</v>
      </c>
      <c r="M33" s="68">
        <f>M29+1</f>
        <v>16</v>
      </c>
      <c r="N33" s="57">
        <f>N29+1</f>
        <v>35</v>
      </c>
      <c r="O33" s="46">
        <v>0</v>
      </c>
      <c r="P33" s="5">
        <v>1</v>
      </c>
      <c r="Q33" s="5">
        <f>IF(R33=0,0,1+INDEX(por,MATCH(R33,dox,0)))</f>
        <v>0</v>
      </c>
      <c r="R33" s="5">
        <f>IF($O33=0,0,IF(R33&gt;0,R33,IF(ISNA(MATCH(M33,dox,0)),IF(ISNA(MATCH(N33,dox,0)),0,N33),M33)))</f>
        <v>0</v>
      </c>
      <c r="S33" s="5">
        <f>IF(R33=0,0,IF(R33=M33,N33,M33))</f>
        <v>0</v>
      </c>
      <c r="U33" s="60">
        <v>34</v>
      </c>
      <c r="V33" s="43">
        <f>SUMIF(od,SachKon!U33,xxx)+SUMIF(do,SachKon!U33,xxx)</f>
        <v>2</v>
      </c>
      <c r="W33" s="57">
        <f>W32</f>
        <v>2</v>
      </c>
    </row>
    <row r="34" spans="12:23" ht="13.5">
      <c r="L34" s="1">
        <f>L33+1</f>
        <v>21</v>
      </c>
      <c r="M34" s="68">
        <f>M30+1</f>
        <v>16</v>
      </c>
      <c r="N34" s="57">
        <f>N30+1</f>
        <v>37</v>
      </c>
      <c r="O34" s="46">
        <v>1</v>
      </c>
      <c r="P34" s="5">
        <v>1</v>
      </c>
      <c r="Q34" s="5">
        <f>IF(R34=0,0,1+INDEX(por,MATCH(R34,dox,0)))</f>
        <v>0</v>
      </c>
      <c r="R34" s="5">
        <f>IF($O34=0,0,IF(R34&gt;0,R34,IF(ISNA(MATCH(M34,dox,0)),IF(ISNA(MATCH(N34,dox,0)),0,N34),M34)))</f>
        <v>0</v>
      </c>
      <c r="S34" s="5">
        <f>IF(R34=0,0,IF(R34=M34,N34,M34))</f>
        <v>0</v>
      </c>
      <c r="U34" s="60">
        <v>35</v>
      </c>
      <c r="V34" s="43">
        <f>SUMIF(od,SachKon!U34,xxx)+SUMIF(do,SachKon!U34,xxx)</f>
        <v>2</v>
      </c>
      <c r="W34" s="57">
        <f>W33</f>
        <v>2</v>
      </c>
    </row>
    <row r="35" spans="1:23" ht="13.5">
      <c r="A35" s="52" t="s">
        <v>73</v>
      </c>
      <c r="B35" s="7" t="s">
        <v>59</v>
      </c>
      <c r="C35" s="7">
        <v>1</v>
      </c>
      <c r="D35" s="7">
        <v>2</v>
      </c>
      <c r="E35" s="7">
        <v>3</v>
      </c>
      <c r="F35" s="7">
        <v>4</v>
      </c>
      <c r="G35" s="7">
        <v>5</v>
      </c>
      <c r="H35" s="7">
        <v>6</v>
      </c>
      <c r="I35" s="7">
        <v>7</v>
      </c>
      <c r="J35" s="7">
        <v>8</v>
      </c>
      <c r="L35" s="1">
        <f>L34+1</f>
        <v>22</v>
      </c>
      <c r="M35" s="22">
        <f>M31+1</f>
        <v>17</v>
      </c>
      <c r="N35" s="48">
        <f>N31+1</f>
        <v>25</v>
      </c>
      <c r="O35" s="54">
        <v>1</v>
      </c>
      <c r="P35" s="5">
        <v>1</v>
      </c>
      <c r="Q35" s="5">
        <f>IF(R35=0,0,1+INDEX(por,MATCH(R35,dox,0)))</f>
        <v>0</v>
      </c>
      <c r="R35" s="5">
        <f>IF($O35=0,0,IF(R35&gt;0,R35,IF(ISNA(MATCH(M35,dox,0)),IF(ISNA(MATCH(N35,dox,0)),0,N35),M35)))</f>
        <v>0</v>
      </c>
      <c r="S35" s="5">
        <f>IF(R35=0,0,IF(R35=M35,N35,M35))</f>
        <v>0</v>
      </c>
      <c r="U35" s="60">
        <v>36</v>
      </c>
      <c r="V35" s="43">
        <f>SUMIF(od,SachKon!U35,xxx)+SUMIF(do,SachKon!U35,xxx)</f>
        <v>2</v>
      </c>
      <c r="W35" s="57">
        <f>W34</f>
        <v>2</v>
      </c>
    </row>
    <row r="36" spans="1:23" ht="13.5">
      <c r="A36" s="52" t="s">
        <v>76</v>
      </c>
      <c r="B36" s="7">
        <v>1</v>
      </c>
      <c r="C36" s="63">
        <f>INDEX(por,C25)</f>
        <v>1</v>
      </c>
      <c r="D36" s="39" t="e">
        <f>INDEX(por,D25)</f>
        <v>#N/A</v>
      </c>
      <c r="E36" s="66" t="e">
        <f>INDEX(por,E25)</f>
        <v>#N/A</v>
      </c>
      <c r="F36" s="39" t="e">
        <f>INDEX(por,F25)</f>
        <v>#N/A</v>
      </c>
      <c r="G36" s="66" t="e">
        <f>INDEX(por,G25)</f>
        <v>#N/A</v>
      </c>
      <c r="H36" s="39" t="e">
        <f>INDEX(por,H25)</f>
        <v>#N/A</v>
      </c>
      <c r="I36" s="66" t="e">
        <f>INDEX(por,I25)</f>
        <v>#N/A</v>
      </c>
      <c r="J36" s="40" t="e">
        <f>INDEX(por,J25)</f>
        <v>#N/A</v>
      </c>
      <c r="L36" s="1">
        <f>L35+1</f>
        <v>23</v>
      </c>
      <c r="M36" s="68">
        <f>M32+1</f>
        <v>17</v>
      </c>
      <c r="N36" s="57">
        <v>36</v>
      </c>
      <c r="O36" s="46">
        <v>0</v>
      </c>
      <c r="P36" s="5">
        <v>1</v>
      </c>
      <c r="Q36" s="5">
        <f>IF(R36=0,0,1+INDEX(por,MATCH(R36,dox,0)))</f>
        <v>0</v>
      </c>
      <c r="R36" s="5">
        <f>IF($O36=0,0,IF(R36&gt;0,R36,IF(ISNA(MATCH(M36,dox,0)),IF(ISNA(MATCH(N36,dox,0)),0,N36),M36)))</f>
        <v>0</v>
      </c>
      <c r="S36" s="5">
        <f>IF(R36=0,0,IF(R36=M36,N36,M36))</f>
        <v>0</v>
      </c>
      <c r="U36" s="60">
        <v>37</v>
      </c>
      <c r="V36" s="43">
        <f>SUMIF(od,SachKon!U36,xxx)+SUMIF(do,SachKon!U36,xxx)</f>
        <v>2</v>
      </c>
      <c r="W36" s="57">
        <f>W35</f>
        <v>2</v>
      </c>
    </row>
    <row r="37" spans="2:23" ht="13.5">
      <c r="B37" s="7">
        <v>2</v>
      </c>
      <c r="C37" s="42" t="e">
        <f>INDEX(por,C26)</f>
        <v>#N/A</v>
      </c>
      <c r="D37" s="62" t="e">
        <f>INDEX(por,D26)</f>
        <v>#N/A</v>
      </c>
      <c r="E37" s="36">
        <f>INDEX(por,E26)</f>
        <v>2</v>
      </c>
      <c r="F37" s="62" t="e">
        <f>INDEX(por,F26)</f>
        <v>#N/A</v>
      </c>
      <c r="G37" s="36" t="e">
        <f>INDEX(por,G26)</f>
        <v>#N/A</v>
      </c>
      <c r="H37" s="62" t="e">
        <f>INDEX(por,H26)</f>
        <v>#N/A</v>
      </c>
      <c r="I37" s="36" t="e">
        <f>INDEX(por,I26)</f>
        <v>#N/A</v>
      </c>
      <c r="J37" s="32" t="e">
        <f>INDEX(por,J26)</f>
        <v>#N/A</v>
      </c>
      <c r="L37" s="1">
        <f>L36+1</f>
        <v>24</v>
      </c>
      <c r="M37" s="68">
        <f>M33+1</f>
        <v>17</v>
      </c>
      <c r="N37" s="57">
        <v>38</v>
      </c>
      <c r="O37" s="46">
        <v>1</v>
      </c>
      <c r="P37" s="5">
        <v>1</v>
      </c>
      <c r="Q37" s="5">
        <f>IF(R37=0,0,1+INDEX(por,MATCH(R37,dox,0)))</f>
        <v>0</v>
      </c>
      <c r="R37" s="5">
        <f>IF($O37=0,0,IF(R37&gt;0,R37,IF(ISNA(MATCH(M37,dox,0)),IF(ISNA(MATCH(N37,dox,0)),0,N37),M37)))</f>
        <v>0</v>
      </c>
      <c r="S37" s="5">
        <f>IF(R37=0,0,IF(R37=M37,N37,M37))</f>
        <v>0</v>
      </c>
      <c r="U37" s="60">
        <v>38</v>
      </c>
      <c r="V37" s="43">
        <f>SUMIF(od,SachKon!U37,xxx)+SUMIF(do,SachKon!U37,xxx)</f>
        <v>2</v>
      </c>
      <c r="W37" s="57">
        <f>W36</f>
        <v>2</v>
      </c>
    </row>
    <row r="38" spans="2:23" ht="13.5">
      <c r="B38" s="7">
        <v>3</v>
      </c>
      <c r="C38" s="33" t="e">
        <f>INDEX(por,C27)</f>
        <v>#N/A</v>
      </c>
      <c r="D38" s="36" t="e">
        <f>INDEX(por,D27)</f>
        <v>#N/A</v>
      </c>
      <c r="E38" s="62" t="e">
        <f>INDEX(por,E27)</f>
        <v>#N/A</v>
      </c>
      <c r="F38" s="36" t="e">
        <f>INDEX(por,F27)</f>
        <v>#N/A</v>
      </c>
      <c r="G38" s="62" t="e">
        <f>INDEX(por,G27)</f>
        <v>#N/A</v>
      </c>
      <c r="H38" s="36" t="e">
        <f>INDEX(por,H27)</f>
        <v>#N/A</v>
      </c>
      <c r="I38" s="62" t="e">
        <f>INDEX(por,I27)</f>
        <v>#N/A</v>
      </c>
      <c r="J38" s="59" t="e">
        <f>INDEX(por,J27)</f>
        <v>#N/A</v>
      </c>
      <c r="L38" s="1">
        <f>L37+1</f>
        <v>25</v>
      </c>
      <c r="M38" s="22">
        <v>18</v>
      </c>
      <c r="N38" s="48">
        <v>26</v>
      </c>
      <c r="O38" s="54">
        <v>1</v>
      </c>
      <c r="P38" s="5">
        <v>1</v>
      </c>
      <c r="Q38" s="5">
        <f>IF(R38=0,0,1+INDEX(por,MATCH(R38,dox,0)))</f>
        <v>0</v>
      </c>
      <c r="R38" s="5">
        <f>IF($O38=0,0,IF(R38&gt;0,R38,IF(ISNA(MATCH(M38,dox,0)),IF(ISNA(MATCH(N38,dox,0)),0,N38),M38)))</f>
        <v>0</v>
      </c>
      <c r="S38" s="5">
        <f>IF(R38=0,0,IF(R38=M38,N38,M38))</f>
        <v>0</v>
      </c>
      <c r="U38" s="41">
        <v>41</v>
      </c>
      <c r="V38" s="34">
        <f>SUMIF(od,SachKon!U38,xxx)+SUMIF(do,SachKon!U38,xxx)</f>
        <v>2</v>
      </c>
      <c r="W38" s="57">
        <f>W37</f>
        <v>2</v>
      </c>
    </row>
    <row r="39" spans="2:23" ht="13.5">
      <c r="B39" s="7">
        <v>4</v>
      </c>
      <c r="C39" s="42" t="e">
        <f>INDEX(por,C28)</f>
        <v>#N/A</v>
      </c>
      <c r="D39" s="62" t="e">
        <f>INDEX(por,D28)</f>
        <v>#N/A</v>
      </c>
      <c r="E39" s="36" t="e">
        <f>INDEX(por,E28)</f>
        <v>#N/A</v>
      </c>
      <c r="F39" s="62" t="e">
        <f>INDEX(por,F28)</f>
        <v>#N/A</v>
      </c>
      <c r="G39" s="36" t="e">
        <f>INDEX(por,G28)</f>
        <v>#N/A</v>
      </c>
      <c r="H39" s="62" t="e">
        <f>INDEX(por,H28)</f>
        <v>#N/A</v>
      </c>
      <c r="I39" s="36" t="e">
        <f>INDEX(por,I28)</f>
        <v>#N/A</v>
      </c>
      <c r="J39" s="32" t="e">
        <f>INDEX(por,J28)</f>
        <v>#N/A</v>
      </c>
      <c r="L39" s="1">
        <f>L38+1</f>
        <v>26</v>
      </c>
      <c r="M39" s="44">
        <v>18</v>
      </c>
      <c r="N39" s="58">
        <v>37</v>
      </c>
      <c r="O39" s="35">
        <v>1</v>
      </c>
      <c r="P39" s="5">
        <v>1</v>
      </c>
      <c r="Q39" s="5">
        <f>IF(R39=0,0,1+INDEX(por,MATCH(R39,dox,0)))</f>
        <v>0</v>
      </c>
      <c r="R39" s="5">
        <f>IF($O39=0,0,IF(R39&gt;0,R39,IF(ISNA(MATCH(M39,dox,0)),IF(ISNA(MATCH(N39,dox,0)),0,N39),M39)))</f>
        <v>0</v>
      </c>
      <c r="S39" s="5">
        <f>IF(R39=0,0,IF(R39=M39,N39,M39))</f>
        <v>0</v>
      </c>
      <c r="U39" s="60">
        <v>42</v>
      </c>
      <c r="V39" s="43">
        <f>SUMIF(od,SachKon!U39,xxx)+SUMIF(do,SachKon!U39,xxx)</f>
        <v>2</v>
      </c>
      <c r="W39" s="57">
        <f>W38</f>
        <v>2</v>
      </c>
    </row>
    <row r="40" spans="2:23" ht="13.5">
      <c r="B40" s="7">
        <v>5</v>
      </c>
      <c r="C40" s="33" t="e">
        <f>INDEX(por,C29)</f>
        <v>#N/A</v>
      </c>
      <c r="D40" s="36" t="e">
        <f>INDEX(por,D29)</f>
        <v>#N/A</v>
      </c>
      <c r="E40" s="62" t="e">
        <f>INDEX(por,E29)</f>
        <v>#N/A</v>
      </c>
      <c r="F40" s="36" t="e">
        <f>INDEX(por,F29)</f>
        <v>#N/A</v>
      </c>
      <c r="G40" s="62" t="e">
        <f>INDEX(por,G29)</f>
        <v>#N/A</v>
      </c>
      <c r="H40" s="36" t="e">
        <f>INDEX(por,H29)</f>
        <v>#N/A</v>
      </c>
      <c r="I40" s="62" t="e">
        <f>INDEX(por,I29)</f>
        <v>#N/A</v>
      </c>
      <c r="J40" s="59" t="e">
        <f>INDEX(por,J29)</f>
        <v>#N/A</v>
      </c>
      <c r="L40" s="1">
        <f>L39+1</f>
        <v>27</v>
      </c>
      <c r="M40" s="68">
        <f>M14+10</f>
        <v>21</v>
      </c>
      <c r="N40" s="57">
        <f>N14+10</f>
        <v>33</v>
      </c>
      <c r="O40" s="46">
        <v>1</v>
      </c>
      <c r="P40" s="5">
        <v>1</v>
      </c>
      <c r="Q40" s="5">
        <f>IF(R40=0,0,1+INDEX(por,MATCH(R40,dox,0)))</f>
        <v>0</v>
      </c>
      <c r="R40" s="5">
        <f>IF($O40=0,0,IF(R40&gt;0,R40,IF(ISNA(MATCH(M40,dox,0)),IF(ISNA(MATCH(N40,dox,0)),0,N40),M40)))</f>
        <v>0</v>
      </c>
      <c r="S40" s="5">
        <f>IF(R40=0,0,IF(R40=M40,N40,M40))</f>
        <v>0</v>
      </c>
      <c r="U40" s="60">
        <v>43</v>
      </c>
      <c r="V40" s="43">
        <f>SUMIF(od,SachKon!U40,xxx)+SUMIF(do,SachKon!U40,xxx)</f>
        <v>2</v>
      </c>
      <c r="W40" s="57">
        <f>W39</f>
        <v>2</v>
      </c>
    </row>
    <row r="41" spans="2:23" ht="13.5">
      <c r="B41" s="7">
        <v>6</v>
      </c>
      <c r="C41" s="42" t="e">
        <f>INDEX(por,C30)</f>
        <v>#N/A</v>
      </c>
      <c r="D41" s="62" t="e">
        <f>INDEX(por,D30)</f>
        <v>#N/A</v>
      </c>
      <c r="E41" s="36" t="e">
        <f>INDEX(por,E30)</f>
        <v>#N/A</v>
      </c>
      <c r="F41" s="62" t="e">
        <f>INDEX(por,F30)</f>
        <v>#N/A</v>
      </c>
      <c r="G41" s="36" t="e">
        <f>INDEX(por,G30)</f>
        <v>#N/A</v>
      </c>
      <c r="H41" s="62" t="e">
        <f>INDEX(por,H30)</f>
        <v>#N/A</v>
      </c>
      <c r="I41" s="36" t="e">
        <f>INDEX(por,I30)</f>
        <v>#N/A</v>
      </c>
      <c r="J41" s="32" t="e">
        <f>INDEX(por,J30)</f>
        <v>#N/A</v>
      </c>
      <c r="L41" s="1">
        <f>L40+1</f>
        <v>28</v>
      </c>
      <c r="M41" s="68">
        <f>M15+10</f>
        <v>21</v>
      </c>
      <c r="N41" s="57">
        <f>N15+10</f>
        <v>42</v>
      </c>
      <c r="O41" s="46">
        <v>0</v>
      </c>
      <c r="P41" s="5">
        <v>1</v>
      </c>
      <c r="Q41" s="5">
        <f>IF(R41=0,0,1+INDEX(por,MATCH(R41,dox,0)))</f>
        <v>0</v>
      </c>
      <c r="R41" s="5">
        <f>IF($O41=0,0,IF(R41&gt;0,R41,IF(ISNA(MATCH(M41,dox,0)),IF(ISNA(MATCH(N41,dox,0)),0,N41),M41)))</f>
        <v>0</v>
      </c>
      <c r="S41" s="5">
        <f>IF(R41=0,0,IF(R41=M41,N41,M41))</f>
        <v>0</v>
      </c>
      <c r="U41" s="60">
        <v>44</v>
      </c>
      <c r="V41" s="43">
        <f>SUMIF(od,SachKon!U41,xxx)+SUMIF(do,SachKon!U41,xxx)</f>
        <v>2</v>
      </c>
      <c r="W41" s="57">
        <f>W40</f>
        <v>2</v>
      </c>
    </row>
    <row r="42" spans="2:23" ht="13.5">
      <c r="B42" s="7">
        <v>7</v>
      </c>
      <c r="C42" s="33" t="e">
        <f>INDEX(por,C31)</f>
        <v>#N/A</v>
      </c>
      <c r="D42" s="36" t="e">
        <f>INDEX(por,D31)</f>
        <v>#N/A</v>
      </c>
      <c r="E42" s="62" t="e">
        <f>INDEX(por,E31)</f>
        <v>#N/A</v>
      </c>
      <c r="F42" s="36" t="e">
        <f>INDEX(por,F31)</f>
        <v>#N/A</v>
      </c>
      <c r="G42" s="62" t="e">
        <f>INDEX(por,G31)</f>
        <v>#N/A</v>
      </c>
      <c r="H42" s="36" t="e">
        <f>INDEX(por,H31)</f>
        <v>#N/A</v>
      </c>
      <c r="I42" s="62" t="e">
        <f>INDEX(por,I31)</f>
        <v>#N/A</v>
      </c>
      <c r="J42" s="59" t="e">
        <f>INDEX(por,J31)</f>
        <v>#N/A</v>
      </c>
      <c r="L42" s="1">
        <f>L41+1</f>
        <v>29</v>
      </c>
      <c r="M42" s="68">
        <f>M16+10</f>
        <v>22</v>
      </c>
      <c r="N42" s="57">
        <f>N16+10</f>
        <v>34</v>
      </c>
      <c r="O42" s="46">
        <v>1</v>
      </c>
      <c r="P42" s="5">
        <v>1</v>
      </c>
      <c r="Q42" s="5">
        <f>IF(R42=0,0,1+INDEX(por,MATCH(R42,dox,0)))</f>
        <v>0</v>
      </c>
      <c r="R42" s="5">
        <f>IF($O42=0,0,IF(R42&gt;0,R42,IF(ISNA(MATCH(M42,dox,0)),IF(ISNA(MATCH(N42,dox,0)),0,N42),M42)))</f>
        <v>0</v>
      </c>
      <c r="S42" s="5">
        <f>IF(R42=0,0,IF(R42=M42,N42,M42))</f>
        <v>0</v>
      </c>
      <c r="U42" s="60">
        <v>45</v>
      </c>
      <c r="V42" s="43">
        <f>SUMIF(od,SachKon!U42,xxx)+SUMIF(do,SachKon!U42,xxx)</f>
        <v>2</v>
      </c>
      <c r="W42" s="57">
        <f>W41</f>
        <v>2</v>
      </c>
    </row>
    <row r="43" spans="2:23" ht="13.5">
      <c r="B43" s="7">
        <v>8</v>
      </c>
      <c r="C43" s="64" t="e">
        <f>INDEX(por,C32)</f>
        <v>#N/A</v>
      </c>
      <c r="D43" s="51" t="e">
        <f>INDEX(por,D32)</f>
        <v>#N/A</v>
      </c>
      <c r="E43" s="56" t="e">
        <f>INDEX(por,E32)</f>
        <v>#N/A</v>
      </c>
      <c r="F43" s="51" t="e">
        <f>INDEX(por,F32)</f>
        <v>#N/A</v>
      </c>
      <c r="G43" s="56" t="e">
        <f>INDEX(por,G32)</f>
        <v>#N/A</v>
      </c>
      <c r="H43" s="51" t="e">
        <f>INDEX(por,H32)</f>
        <v>#N/A</v>
      </c>
      <c r="I43" s="56" t="e">
        <f>INDEX(por,I32)</f>
        <v>#N/A</v>
      </c>
      <c r="J43" s="45" t="e">
        <f>INDEX(por,J32)</f>
        <v>#N/A</v>
      </c>
      <c r="L43" s="1">
        <f>L42+1</f>
        <v>30</v>
      </c>
      <c r="M43" s="68">
        <f>M17+10</f>
        <v>22</v>
      </c>
      <c r="N43" s="57">
        <f>N17+10</f>
        <v>41</v>
      </c>
      <c r="O43" s="46">
        <v>1</v>
      </c>
      <c r="P43" s="5">
        <v>1</v>
      </c>
      <c r="Q43" s="5">
        <f>IF(R43=0,0,1+INDEX(por,MATCH(R43,dox,0)))</f>
        <v>0</v>
      </c>
      <c r="R43" s="5">
        <f>IF($O43=0,0,IF(R43&gt;0,R43,IF(ISNA(MATCH(M43,dox,0)),IF(ISNA(MATCH(N43,dox,0)),0,N43),M43)))</f>
        <v>0</v>
      </c>
      <c r="S43" s="5">
        <f>IF(R43=0,0,IF(R43=M43,N43,M43))</f>
        <v>0</v>
      </c>
      <c r="U43" s="60">
        <v>46</v>
      </c>
      <c r="V43" s="43">
        <f>SUMIF(od,SachKon!U43,xxx)+SUMIF(do,SachKon!U43,xxx)</f>
        <v>2</v>
      </c>
      <c r="W43" s="57">
        <f>W42</f>
        <v>2</v>
      </c>
    </row>
    <row r="44" spans="12:23" ht="13.5">
      <c r="L44" s="1">
        <f>L43+1</f>
        <v>31</v>
      </c>
      <c r="M44" s="68">
        <f>M18+10</f>
        <v>22</v>
      </c>
      <c r="N44" s="57">
        <f>N18+10</f>
        <v>43</v>
      </c>
      <c r="O44" s="46">
        <v>0</v>
      </c>
      <c r="P44" s="5">
        <v>1</v>
      </c>
      <c r="Q44" s="5">
        <f>IF(R44=0,0,1+INDEX(por,MATCH(R44,dox,0)))</f>
        <v>0</v>
      </c>
      <c r="R44" s="5">
        <f>IF($O44=0,0,IF(R44&gt;0,R44,IF(ISNA(MATCH(M44,dox,0)),IF(ISNA(MATCH(N44,dox,0)),0,N44),M44)))</f>
        <v>0</v>
      </c>
      <c r="S44" s="5">
        <f>IF(R44=0,0,IF(R44=M44,N44,M44))</f>
        <v>0</v>
      </c>
      <c r="U44" s="60">
        <v>47</v>
      </c>
      <c r="V44" s="43">
        <f>SUMIF(od,SachKon!U44,xxx)+SUMIF(do,SachKon!U44,xxx)</f>
        <v>2</v>
      </c>
      <c r="W44" s="57">
        <f>W43</f>
        <v>2</v>
      </c>
    </row>
    <row r="45" spans="12:23" ht="13.5">
      <c r="L45" s="1">
        <f>L44+1</f>
        <v>32</v>
      </c>
      <c r="M45" s="68">
        <f>M19+10</f>
        <v>23</v>
      </c>
      <c r="N45" s="57">
        <f>N19+10</f>
        <v>31</v>
      </c>
      <c r="O45" s="46">
        <v>0</v>
      </c>
      <c r="P45" s="5">
        <v>1</v>
      </c>
      <c r="Q45" s="5">
        <f>IF(R45=0,0,1+INDEX(por,MATCH(R45,dox,0)))</f>
        <v>0</v>
      </c>
      <c r="R45" s="5">
        <f>IF($O45=0,0,IF(R45&gt;0,R45,IF(ISNA(MATCH(M45,dox,0)),IF(ISNA(MATCH(N45,dox,0)),0,N45),M45)))</f>
        <v>0</v>
      </c>
      <c r="S45" s="5">
        <f>IF(R45=0,0,IF(R45=M45,N45,M45))</f>
        <v>0</v>
      </c>
      <c r="U45" s="60">
        <v>48</v>
      </c>
      <c r="V45" s="43">
        <f>SUMIF(od,SachKon!U45,xxx)+SUMIF(do,SachKon!U45,xxx)</f>
        <v>2</v>
      </c>
      <c r="W45" s="57">
        <f>W44</f>
        <v>2</v>
      </c>
    </row>
    <row r="46" spans="12:23" ht="13.5">
      <c r="L46" s="1">
        <f>L45+1</f>
        <v>33</v>
      </c>
      <c r="M46" s="68">
        <f>M20+10</f>
        <v>23</v>
      </c>
      <c r="N46" s="57">
        <f>N20+10</f>
        <v>35</v>
      </c>
      <c r="O46" s="46">
        <v>0</v>
      </c>
      <c r="P46" s="5">
        <v>1</v>
      </c>
      <c r="Q46" s="5">
        <f>IF(R46=0,0,1+INDEX(por,MATCH(R46,dox,0)))</f>
        <v>0</v>
      </c>
      <c r="R46" s="5">
        <f>IF($O46=0,0,IF(R46&gt;0,R46,IF(ISNA(MATCH(M46,dox,0)),IF(ISNA(MATCH(N46,dox,0)),0,N46),M46)))</f>
        <v>0</v>
      </c>
      <c r="S46" s="5">
        <f>IF(R46=0,0,IF(R46=M46,N46,M46))</f>
        <v>0</v>
      </c>
      <c r="U46" s="41">
        <v>51</v>
      </c>
      <c r="V46" s="34">
        <f>SUMIF(od,SachKon!U46,xxx)+SUMIF(do,SachKon!U46,xxx)</f>
        <v>2</v>
      </c>
      <c r="W46" s="57">
        <f>W45</f>
        <v>2</v>
      </c>
    </row>
    <row r="47" spans="12:23" ht="13.5">
      <c r="L47" s="1">
        <f>L46+1</f>
        <v>34</v>
      </c>
      <c r="M47" s="68">
        <f>M21+10</f>
        <v>23</v>
      </c>
      <c r="N47" s="57">
        <f>N21+10</f>
        <v>42</v>
      </c>
      <c r="O47" s="46">
        <v>0</v>
      </c>
      <c r="P47" s="5">
        <v>1</v>
      </c>
      <c r="Q47" s="5">
        <f>IF(R47=0,0,1+INDEX(por,MATCH(R47,dox,0)))</f>
        <v>0</v>
      </c>
      <c r="R47" s="5">
        <f>IF($O47=0,0,IF(R47&gt;0,R47,IF(ISNA(MATCH(M47,dox,0)),IF(ISNA(MATCH(N47,dox,0)),0,N47),M47)))</f>
        <v>0</v>
      </c>
      <c r="S47" s="5">
        <f>IF(R47=0,0,IF(R47=M47,N47,M47))</f>
        <v>0</v>
      </c>
      <c r="U47" s="60">
        <v>52</v>
      </c>
      <c r="V47" s="43">
        <f>SUMIF(od,SachKon!U47,xxx)+SUMIF(do,SachKon!U47,xxx)</f>
        <v>2</v>
      </c>
      <c r="W47" s="57">
        <f>W46</f>
        <v>2</v>
      </c>
    </row>
    <row r="48" spans="12:23" ht="13.5">
      <c r="L48" s="1">
        <f>L47+1</f>
        <v>35</v>
      </c>
      <c r="M48" s="68">
        <f>M22+10</f>
        <v>23</v>
      </c>
      <c r="N48" s="57">
        <f>N22+10</f>
        <v>44</v>
      </c>
      <c r="O48" s="46">
        <v>1</v>
      </c>
      <c r="P48" s="5">
        <v>1</v>
      </c>
      <c r="Q48" s="5">
        <f>IF(R48=0,0,1+INDEX(por,MATCH(R48,dox,0)))</f>
        <v>2</v>
      </c>
      <c r="R48" s="5">
        <f>IF($O48=0,0,IF(R48&gt;0,R48,IF(ISNA(MATCH(M48,dox,0)),IF(ISNA(MATCH(N48,dox,0)),0,N48),M48)))</f>
        <v>23</v>
      </c>
      <c r="S48" s="5">
        <f>IF(R48=0,0,IF(R48=M48,N48,M48))</f>
        <v>44</v>
      </c>
      <c r="U48" s="60">
        <v>53</v>
      </c>
      <c r="V48" s="43">
        <f>SUMIF(od,SachKon!U48,xxx)+SUMIF(do,SachKon!U48,xxx)</f>
        <v>2</v>
      </c>
      <c r="W48" s="57">
        <f>W47</f>
        <v>2</v>
      </c>
    </row>
    <row r="49" spans="12:23" ht="13.5">
      <c r="L49" s="1">
        <f>L48+1</f>
        <v>36</v>
      </c>
      <c r="M49" s="68">
        <f>M23+10</f>
        <v>24</v>
      </c>
      <c r="N49" s="57">
        <f>N23+10</f>
        <v>32</v>
      </c>
      <c r="O49" s="46">
        <v>1</v>
      </c>
      <c r="P49" s="5">
        <v>1</v>
      </c>
      <c r="Q49" s="5">
        <f>IF(R49=0,0,1+INDEX(por,MATCH(R49,dox,0)))</f>
        <v>0</v>
      </c>
      <c r="R49" s="5">
        <f>IF($O49=0,0,IF(R49&gt;0,R49,IF(ISNA(MATCH(M49,dox,0)),IF(ISNA(MATCH(N49,dox,0)),0,N49),M49)))</f>
        <v>0</v>
      </c>
      <c r="S49" s="5">
        <f>IF(R49=0,0,IF(R49=M49,N49,M49))</f>
        <v>0</v>
      </c>
      <c r="U49" s="60">
        <v>54</v>
      </c>
      <c r="V49" s="43">
        <f>SUMIF(od,SachKon!U49,xxx)+SUMIF(do,SachKon!U49,xxx)</f>
        <v>2</v>
      </c>
      <c r="W49" s="57">
        <f>W48</f>
        <v>2</v>
      </c>
    </row>
    <row r="50" spans="12:23" ht="13.5">
      <c r="L50" s="1">
        <f>L49+1</f>
        <v>37</v>
      </c>
      <c r="M50" s="68">
        <f>M24+10</f>
        <v>24</v>
      </c>
      <c r="N50" s="57">
        <f>N24+10</f>
        <v>36</v>
      </c>
      <c r="O50" s="46">
        <v>0</v>
      </c>
      <c r="P50" s="5">
        <v>1</v>
      </c>
      <c r="Q50" s="5">
        <f>IF(R50=0,0,1+INDEX(por,MATCH(R50,dox,0)))</f>
        <v>0</v>
      </c>
      <c r="R50" s="5">
        <f>IF($O50=0,0,IF(R50&gt;0,R50,IF(ISNA(MATCH(M50,dox,0)),IF(ISNA(MATCH(N50,dox,0)),0,N50),M50)))</f>
        <v>0</v>
      </c>
      <c r="S50" s="5">
        <f>IF(R50=0,0,IF(R50=M50,N50,M50))</f>
        <v>0</v>
      </c>
      <c r="U50" s="60">
        <v>55</v>
      </c>
      <c r="V50" s="43">
        <f>SUMIF(od,SachKon!U50,xxx)+SUMIF(do,SachKon!U50,xxx)</f>
        <v>2</v>
      </c>
      <c r="W50" s="57">
        <f>W49</f>
        <v>2</v>
      </c>
    </row>
    <row r="51" spans="12:23" ht="13.5">
      <c r="L51" s="1">
        <f>L50+1</f>
        <v>38</v>
      </c>
      <c r="M51" s="68">
        <f>M25+10</f>
        <v>24</v>
      </c>
      <c r="N51" s="57">
        <f>N25+10</f>
        <v>43</v>
      </c>
      <c r="O51" s="46">
        <v>0</v>
      </c>
      <c r="P51" s="5">
        <v>1</v>
      </c>
      <c r="Q51" s="5">
        <f>IF(R51=0,0,1+INDEX(por,MATCH(R51,dox,0)))</f>
        <v>0</v>
      </c>
      <c r="R51" s="5">
        <f>IF($O51=0,0,IF(R51&gt;0,R51,IF(ISNA(MATCH(M51,dox,0)),IF(ISNA(MATCH(N51,dox,0)),0,N51),M51)))</f>
        <v>0</v>
      </c>
      <c r="S51" s="5">
        <f>IF(R51=0,0,IF(R51=M51,N51,M51))</f>
        <v>0</v>
      </c>
      <c r="U51" s="60">
        <v>56</v>
      </c>
      <c r="V51" s="43">
        <f>SUMIF(od,SachKon!U51,xxx)+SUMIF(do,SachKon!U51,xxx)</f>
        <v>2</v>
      </c>
      <c r="W51" s="57">
        <f>W50</f>
        <v>2</v>
      </c>
    </row>
    <row r="52" spans="12:23" ht="13.5">
      <c r="L52" s="1">
        <f>L51+1</f>
        <v>39</v>
      </c>
      <c r="M52" s="68">
        <f>M26+10</f>
        <v>24</v>
      </c>
      <c r="N52" s="57">
        <f>N26+10</f>
        <v>45</v>
      </c>
      <c r="O52" s="46">
        <v>0</v>
      </c>
      <c r="P52" s="5">
        <v>1</v>
      </c>
      <c r="Q52" s="5">
        <f>IF(R52=0,0,1+INDEX(por,MATCH(R52,dox,0)))</f>
        <v>0</v>
      </c>
      <c r="R52" s="5">
        <f>IF($O52=0,0,IF(R52&gt;0,R52,IF(ISNA(MATCH(M52,dox,0)),IF(ISNA(MATCH(N52,dox,0)),0,N52),M52)))</f>
        <v>0</v>
      </c>
      <c r="S52" s="5">
        <f>IF(R52=0,0,IF(R52=M52,N52,M52))</f>
        <v>0</v>
      </c>
      <c r="U52" s="60">
        <v>57</v>
      </c>
      <c r="V52" s="43">
        <f>SUMIF(od,SachKon!U52,xxx)+SUMIF(do,SachKon!U52,xxx)</f>
        <v>2</v>
      </c>
      <c r="W52" s="57">
        <f>W51</f>
        <v>2</v>
      </c>
    </row>
    <row r="53" spans="12:23" ht="13.5">
      <c r="L53" s="1">
        <f>L52+1</f>
        <v>40</v>
      </c>
      <c r="M53" s="68">
        <f>M27+10</f>
        <v>25</v>
      </c>
      <c r="N53" s="57">
        <f>N27+10</f>
        <v>33</v>
      </c>
      <c r="O53" s="46">
        <v>0</v>
      </c>
      <c r="P53" s="5">
        <v>1</v>
      </c>
      <c r="Q53" s="5">
        <f>IF(R53=0,0,1+INDEX(por,MATCH(R53,dox,0)))</f>
        <v>0</v>
      </c>
      <c r="R53" s="5">
        <f>IF($O53=0,0,IF(R53&gt;0,R53,IF(ISNA(MATCH(M53,dox,0)),IF(ISNA(MATCH(N53,dox,0)),0,N53),M53)))</f>
        <v>0</v>
      </c>
      <c r="S53" s="5">
        <f>IF(R53=0,0,IF(R53=M53,N53,M53))</f>
        <v>0</v>
      </c>
      <c r="U53" s="60">
        <v>58</v>
      </c>
      <c r="V53" s="43">
        <f>SUMIF(od,SachKon!U53,xxx)+SUMIF(do,SachKon!U53,xxx)</f>
        <v>2</v>
      </c>
      <c r="W53" s="57">
        <f>W52</f>
        <v>2</v>
      </c>
    </row>
    <row r="54" spans="12:23" ht="13.5">
      <c r="L54" s="1">
        <f>L53+1</f>
        <v>41</v>
      </c>
      <c r="M54" s="68">
        <f>M28+10</f>
        <v>25</v>
      </c>
      <c r="N54" s="57">
        <f>N28+10</f>
        <v>37</v>
      </c>
      <c r="O54" s="46">
        <v>0</v>
      </c>
      <c r="P54" s="5">
        <v>1</v>
      </c>
      <c r="Q54" s="5">
        <f>IF(R54=0,0,1+INDEX(por,MATCH(R54,dox,0)))</f>
        <v>0</v>
      </c>
      <c r="R54" s="5">
        <f>IF($O54=0,0,IF(R54&gt;0,R54,IF(ISNA(MATCH(M54,dox,0)),IF(ISNA(MATCH(N54,dox,0)),0,N54),M54)))</f>
        <v>0</v>
      </c>
      <c r="S54" s="5">
        <f>IF(R54=0,0,IF(R54=M54,N54,M54))</f>
        <v>0</v>
      </c>
      <c r="U54" s="41">
        <v>61</v>
      </c>
      <c r="V54" s="34">
        <f>SUMIF(od,SachKon!U54,xxx)+SUMIF(do,SachKon!U54,xxx)</f>
        <v>2</v>
      </c>
      <c r="W54" s="57">
        <f>W53</f>
        <v>2</v>
      </c>
    </row>
    <row r="55" spans="12:23" ht="13.5">
      <c r="L55" s="1">
        <f>L54+1</f>
        <v>42</v>
      </c>
      <c r="M55" s="68">
        <f>M29+10</f>
        <v>25</v>
      </c>
      <c r="N55" s="57">
        <f>N29+10</f>
        <v>44</v>
      </c>
      <c r="O55" s="46">
        <v>0</v>
      </c>
      <c r="P55" s="5">
        <v>1</v>
      </c>
      <c r="Q55" s="5">
        <f>IF(R55=0,0,1+INDEX(por,MATCH(R55,dox,0)))</f>
        <v>0</v>
      </c>
      <c r="R55" s="5">
        <f>IF($O55=0,0,IF(R55&gt;0,R55,IF(ISNA(MATCH(M55,dox,0)),IF(ISNA(MATCH(N55,dox,0)),0,N55),M55)))</f>
        <v>0</v>
      </c>
      <c r="S55" s="5">
        <f>IF(R55=0,0,IF(R55=M55,N55,M55))</f>
        <v>0</v>
      </c>
      <c r="U55" s="60">
        <v>62</v>
      </c>
      <c r="V55" s="43">
        <f>SUMIF(od,SachKon!U55,xxx)+SUMIF(do,SachKon!U55,xxx)</f>
        <v>2</v>
      </c>
      <c r="W55" s="57">
        <f>W54</f>
        <v>2</v>
      </c>
    </row>
    <row r="56" spans="12:23" ht="13.5">
      <c r="L56" s="1">
        <f>L55+1</f>
        <v>43</v>
      </c>
      <c r="M56" s="68">
        <f>M30+10</f>
        <v>25</v>
      </c>
      <c r="N56" s="57">
        <f>N30+10</f>
        <v>46</v>
      </c>
      <c r="O56" s="46">
        <v>0</v>
      </c>
      <c r="P56" s="5">
        <v>1</v>
      </c>
      <c r="Q56" s="5">
        <f>IF(R56=0,0,1+INDEX(por,MATCH(R56,dox,0)))</f>
        <v>0</v>
      </c>
      <c r="R56" s="5">
        <f>IF($O56=0,0,IF(R56&gt;0,R56,IF(ISNA(MATCH(M56,dox,0)),IF(ISNA(MATCH(N56,dox,0)),0,N56),M56)))</f>
        <v>0</v>
      </c>
      <c r="S56" s="5">
        <f>IF(R56=0,0,IF(R56=M56,N56,M56))</f>
        <v>0</v>
      </c>
      <c r="U56" s="60">
        <v>63</v>
      </c>
      <c r="V56" s="43">
        <f>SUMIF(od,SachKon!U56,xxx)+SUMIF(do,SachKon!U56,xxx)</f>
        <v>2</v>
      </c>
      <c r="W56" s="57">
        <f>W55</f>
        <v>2</v>
      </c>
    </row>
    <row r="57" spans="12:23" ht="13.5">
      <c r="L57" s="1">
        <f>L56+1</f>
        <v>44</v>
      </c>
      <c r="M57" s="68">
        <f>M31+10</f>
        <v>26</v>
      </c>
      <c r="N57" s="57">
        <f>N31+10</f>
        <v>34</v>
      </c>
      <c r="O57" s="46">
        <v>0</v>
      </c>
      <c r="P57" s="5">
        <v>1</v>
      </c>
      <c r="Q57" s="5">
        <f>IF(R57=0,0,1+INDEX(por,MATCH(R57,dox,0)))</f>
        <v>0</v>
      </c>
      <c r="R57" s="5">
        <f>IF($O57=0,0,IF(R57&gt;0,R57,IF(ISNA(MATCH(M57,dox,0)),IF(ISNA(MATCH(N57,dox,0)),0,N57),M57)))</f>
        <v>0</v>
      </c>
      <c r="S57" s="5">
        <f>IF(R57=0,0,IF(R57=M57,N57,M57))</f>
        <v>0</v>
      </c>
      <c r="U57" s="60">
        <v>64</v>
      </c>
      <c r="V57" s="43">
        <f>SUMIF(od,SachKon!U57,xxx)+SUMIF(do,SachKon!U57,xxx)</f>
        <v>2</v>
      </c>
      <c r="W57" s="57">
        <f>W56</f>
        <v>2</v>
      </c>
    </row>
    <row r="58" spans="12:23" ht="13.5">
      <c r="L58" s="1">
        <f>L57+1</f>
        <v>45</v>
      </c>
      <c r="M58" s="68">
        <f>M32+10</f>
        <v>26</v>
      </c>
      <c r="N58" s="57">
        <f>N32+10</f>
        <v>38</v>
      </c>
      <c r="O58" s="46">
        <v>0</v>
      </c>
      <c r="P58" s="5">
        <v>1</v>
      </c>
      <c r="Q58" s="5">
        <f>IF(R58=0,0,1+INDEX(por,MATCH(R58,dox,0)))</f>
        <v>0</v>
      </c>
      <c r="R58" s="5">
        <f>IF($O58=0,0,IF(R58&gt;0,R58,IF(ISNA(MATCH(M58,dox,0)),IF(ISNA(MATCH(N58,dox,0)),0,N58),M58)))</f>
        <v>0</v>
      </c>
      <c r="S58" s="5">
        <f>IF(R58=0,0,IF(R58=M58,N58,M58))</f>
        <v>0</v>
      </c>
      <c r="U58" s="60">
        <v>65</v>
      </c>
      <c r="V58" s="43">
        <f>SUMIF(od,SachKon!U58,xxx)+SUMIF(do,SachKon!U58,xxx)</f>
        <v>2</v>
      </c>
      <c r="W58" s="57">
        <f>W57</f>
        <v>2</v>
      </c>
    </row>
    <row r="59" spans="12:23" ht="13.5">
      <c r="L59" s="1">
        <f>L58+1</f>
        <v>46</v>
      </c>
      <c r="M59" s="68">
        <f>M33+10</f>
        <v>26</v>
      </c>
      <c r="N59" s="57">
        <f>N33+10</f>
        <v>45</v>
      </c>
      <c r="O59" s="46">
        <v>0</v>
      </c>
      <c r="P59" s="5">
        <v>1</v>
      </c>
      <c r="Q59" s="5">
        <f>IF(R59=0,0,1+INDEX(por,MATCH(R59,dox,0)))</f>
        <v>0</v>
      </c>
      <c r="R59" s="5">
        <f>IF($O59=0,0,IF(R59&gt;0,R59,IF(ISNA(MATCH(M59,dox,0)),IF(ISNA(MATCH(N59,dox,0)),0,N59),M59)))</f>
        <v>0</v>
      </c>
      <c r="S59" s="5">
        <f>IF(R59=0,0,IF(R59=M59,N59,M59))</f>
        <v>0</v>
      </c>
      <c r="U59" s="60">
        <v>66</v>
      </c>
      <c r="V59" s="43">
        <f>SUMIF(od,SachKon!U59,xxx)+SUMIF(do,SachKon!U59,xxx)</f>
        <v>2</v>
      </c>
      <c r="W59" s="57">
        <f>W58</f>
        <v>2</v>
      </c>
    </row>
    <row r="60" spans="12:23" ht="13.5">
      <c r="L60" s="1">
        <f>L59+1</f>
        <v>47</v>
      </c>
      <c r="M60" s="68">
        <f>M34+10</f>
        <v>26</v>
      </c>
      <c r="N60" s="57">
        <f>N34+10</f>
        <v>47</v>
      </c>
      <c r="O60" s="46">
        <v>0</v>
      </c>
      <c r="P60" s="5">
        <v>1</v>
      </c>
      <c r="Q60" s="5">
        <f>IF(R60=0,0,1+INDEX(por,MATCH(R60,dox,0)))</f>
        <v>0</v>
      </c>
      <c r="R60" s="5">
        <f>IF($O60=0,0,IF(R60&gt;0,R60,IF(ISNA(MATCH(M60,dox,0)),IF(ISNA(MATCH(N60,dox,0)),0,N60),M60)))</f>
        <v>0</v>
      </c>
      <c r="S60" s="5">
        <f>IF(R60=0,0,IF(R60=M60,N60,M60))</f>
        <v>0</v>
      </c>
      <c r="U60" s="60">
        <v>67</v>
      </c>
      <c r="V60" s="43">
        <f>SUMIF(od,SachKon!U60,xxx)+SUMIF(do,SachKon!U60,xxx)</f>
        <v>2</v>
      </c>
      <c r="W60" s="57">
        <f>W59</f>
        <v>2</v>
      </c>
    </row>
    <row r="61" spans="12:23" ht="13.5">
      <c r="L61" s="1">
        <f>L60+1</f>
        <v>48</v>
      </c>
      <c r="M61" s="68">
        <f>M35+10</f>
        <v>27</v>
      </c>
      <c r="N61" s="57">
        <f>N35+10</f>
        <v>35</v>
      </c>
      <c r="O61" s="46">
        <v>0</v>
      </c>
      <c r="P61" s="5">
        <v>1</v>
      </c>
      <c r="Q61" s="5">
        <f>IF(R61=0,0,1+INDEX(por,MATCH(R61,dox,0)))</f>
        <v>0</v>
      </c>
      <c r="R61" s="5">
        <f>IF($O61=0,0,IF(R61&gt;0,R61,IF(ISNA(MATCH(M61,dox,0)),IF(ISNA(MATCH(N61,dox,0)),0,N61),M61)))</f>
        <v>0</v>
      </c>
      <c r="S61" s="5">
        <f>IF(R61=0,0,IF(R61=M61,N61,M61))</f>
        <v>0</v>
      </c>
      <c r="U61" s="60">
        <v>68</v>
      </c>
      <c r="V61" s="43">
        <f>SUMIF(od,SachKon!U61,xxx)+SUMIF(do,SachKon!U61,xxx)</f>
        <v>2</v>
      </c>
      <c r="W61" s="57">
        <f>W60</f>
        <v>2</v>
      </c>
    </row>
    <row r="62" spans="12:23" ht="13.5">
      <c r="L62" s="1">
        <f>L61+1</f>
        <v>49</v>
      </c>
      <c r="M62" s="68">
        <f>M36+10</f>
        <v>27</v>
      </c>
      <c r="N62" s="57">
        <f>N36+10</f>
        <v>46</v>
      </c>
      <c r="O62" s="46">
        <v>0</v>
      </c>
      <c r="P62" s="5">
        <v>1</v>
      </c>
      <c r="Q62" s="5">
        <f>IF(R62=0,0,1+INDEX(por,MATCH(R62,dox,0)))</f>
        <v>0</v>
      </c>
      <c r="R62" s="5">
        <f>IF($O62=0,0,IF(R62&gt;0,R62,IF(ISNA(MATCH(M62,dox,0)),IF(ISNA(MATCH(N62,dox,0)),0,N62),M62)))</f>
        <v>0</v>
      </c>
      <c r="S62" s="5">
        <f>IF(R62=0,0,IF(R62=M62,N62,M62))</f>
        <v>0</v>
      </c>
      <c r="U62" s="41">
        <v>71</v>
      </c>
      <c r="V62" s="34">
        <f>SUMIF(od,SachKon!U62,xxx)+SUMIF(do,SachKon!U62,xxx)</f>
        <v>2</v>
      </c>
      <c r="W62" s="57">
        <f>W61</f>
        <v>2</v>
      </c>
    </row>
    <row r="63" spans="12:23" ht="13.5">
      <c r="L63" s="1">
        <f>L62+1</f>
        <v>50</v>
      </c>
      <c r="M63" s="68">
        <f>M37+10</f>
        <v>27</v>
      </c>
      <c r="N63" s="57">
        <f>N37+10</f>
        <v>48</v>
      </c>
      <c r="O63" s="46">
        <v>1</v>
      </c>
      <c r="P63" s="5">
        <v>1</v>
      </c>
      <c r="Q63" s="5">
        <f>IF(R63=0,0,1+INDEX(por,MATCH(R63,dox,0)))</f>
        <v>0</v>
      </c>
      <c r="R63" s="5">
        <f>IF($O63=0,0,IF(R63&gt;0,R63,IF(ISNA(MATCH(M63,dox,0)),IF(ISNA(MATCH(N63,dox,0)),0,N63),M63)))</f>
        <v>0</v>
      </c>
      <c r="S63" s="5">
        <f>IF(R63=0,0,IF(R63=M63,N63,M63))</f>
        <v>0</v>
      </c>
      <c r="U63" s="60">
        <v>72</v>
      </c>
      <c r="V63" s="43">
        <f>SUMIF(od,SachKon!U63,xxx)+SUMIF(do,SachKon!U63,xxx)</f>
        <v>2</v>
      </c>
      <c r="W63" s="57">
        <f>W62</f>
        <v>2</v>
      </c>
    </row>
    <row r="64" spans="12:23" ht="13.5">
      <c r="L64" s="1">
        <f>L63+1</f>
        <v>51</v>
      </c>
      <c r="M64" s="68">
        <f>M38+10</f>
        <v>28</v>
      </c>
      <c r="N64" s="57">
        <f>N38+10</f>
        <v>36</v>
      </c>
      <c r="O64" s="46">
        <v>1</v>
      </c>
      <c r="P64" s="5">
        <v>1</v>
      </c>
      <c r="Q64" s="5">
        <f>IF(R64=0,0,1+INDEX(por,MATCH(R64,dox,0)))</f>
        <v>0</v>
      </c>
      <c r="R64" s="5">
        <f>IF($O64=0,0,IF(R64&gt;0,R64,IF(ISNA(MATCH(M64,dox,0)),IF(ISNA(MATCH(N64,dox,0)),0,N64),M64)))</f>
        <v>0</v>
      </c>
      <c r="S64" s="5">
        <f>IF(R64=0,0,IF(R64=M64,N64,M64))</f>
        <v>0</v>
      </c>
      <c r="U64" s="60">
        <v>73</v>
      </c>
      <c r="V64" s="43">
        <f>SUMIF(od,SachKon!U64,xxx)+SUMIF(do,SachKon!U64,xxx)</f>
        <v>2</v>
      </c>
      <c r="W64" s="57">
        <f>W63</f>
        <v>2</v>
      </c>
    </row>
    <row r="65" spans="12:23" ht="13.5">
      <c r="L65" s="1">
        <f>L64+1</f>
        <v>52</v>
      </c>
      <c r="M65" s="68">
        <f>M39+10</f>
        <v>28</v>
      </c>
      <c r="N65" s="57">
        <f>N39+10</f>
        <v>47</v>
      </c>
      <c r="O65" s="46">
        <v>0</v>
      </c>
      <c r="P65" s="5">
        <v>1</v>
      </c>
      <c r="Q65" s="5">
        <f>IF(R65=0,0,1+INDEX(por,MATCH(R65,dox,0)))</f>
        <v>0</v>
      </c>
      <c r="R65" s="5">
        <f>IF($O65=0,0,IF(R65&gt;0,R65,IF(ISNA(MATCH(M65,dox,0)),IF(ISNA(MATCH(N65,dox,0)),0,N65),M65)))</f>
        <v>0</v>
      </c>
      <c r="S65" s="5">
        <f>IF(R65=0,0,IF(R65=M65,N65,M65))</f>
        <v>0</v>
      </c>
      <c r="U65" s="60">
        <v>74</v>
      </c>
      <c r="V65" s="43">
        <f>SUMIF(od,SachKon!U65,xxx)+SUMIF(do,SachKon!U65,xxx)</f>
        <v>2</v>
      </c>
      <c r="W65" s="57">
        <f>W64</f>
        <v>2</v>
      </c>
    </row>
    <row r="66" spans="12:23" ht="13.5">
      <c r="L66" s="1">
        <f>L65+1</f>
        <v>53</v>
      </c>
      <c r="M66" s="68">
        <f>M40+10</f>
        <v>31</v>
      </c>
      <c r="N66" s="57">
        <f>N40+10</f>
        <v>43</v>
      </c>
      <c r="O66" s="46">
        <v>0</v>
      </c>
      <c r="P66" s="5">
        <v>1</v>
      </c>
      <c r="Q66" s="5">
        <f>IF(R66=0,0,1+INDEX(por,MATCH(R66,dox,0)))</f>
        <v>0</v>
      </c>
      <c r="R66" s="5">
        <f>IF($O66=0,0,IF(R66&gt;0,R66,IF(ISNA(MATCH(M66,dox,0)),IF(ISNA(MATCH(N66,dox,0)),0,N66),M66)))</f>
        <v>0</v>
      </c>
      <c r="S66" s="5">
        <f>IF(R66=0,0,IF(R66=M66,N66,M66))</f>
        <v>0</v>
      </c>
      <c r="U66" s="60">
        <v>75</v>
      </c>
      <c r="V66" s="43">
        <f>SUMIF(od,SachKon!U66,xxx)+SUMIF(do,SachKon!U66,xxx)</f>
        <v>2</v>
      </c>
      <c r="W66" s="57">
        <f>W65</f>
        <v>2</v>
      </c>
    </row>
    <row r="67" spans="12:23" ht="13.5">
      <c r="L67" s="1">
        <f>L66+1</f>
        <v>54</v>
      </c>
      <c r="M67" s="68">
        <f>M41+10</f>
        <v>31</v>
      </c>
      <c r="N67" s="57">
        <f>N41+10</f>
        <v>52</v>
      </c>
      <c r="O67" s="46">
        <v>1</v>
      </c>
      <c r="P67" s="5">
        <v>1</v>
      </c>
      <c r="Q67" s="5">
        <f>IF(R67=0,0,1+INDEX(por,MATCH(R67,dox,0)))</f>
        <v>0</v>
      </c>
      <c r="R67" s="5">
        <f>IF($O67=0,0,IF(R67&gt;0,R67,IF(ISNA(MATCH(M67,dox,0)),IF(ISNA(MATCH(N67,dox,0)),0,N67),M67)))</f>
        <v>0</v>
      </c>
      <c r="S67" s="5">
        <f>IF(R67=0,0,IF(R67=M67,N67,M67))</f>
        <v>0</v>
      </c>
      <c r="U67" s="60">
        <v>76</v>
      </c>
      <c r="V67" s="43">
        <f>SUMIF(od,SachKon!U67,xxx)+SUMIF(do,SachKon!U67,xxx)</f>
        <v>2</v>
      </c>
      <c r="W67" s="57">
        <f>W66</f>
        <v>2</v>
      </c>
    </row>
    <row r="68" spans="12:23" ht="13.5">
      <c r="L68" s="1">
        <f>L67+1</f>
        <v>55</v>
      </c>
      <c r="M68" s="68">
        <f>M42+10</f>
        <v>32</v>
      </c>
      <c r="N68" s="57">
        <f>N42+10</f>
        <v>44</v>
      </c>
      <c r="O68" s="46">
        <v>0</v>
      </c>
      <c r="P68" s="5">
        <v>1</v>
      </c>
      <c r="Q68" s="5">
        <f>IF(R68=0,0,1+INDEX(por,MATCH(R68,dox,0)))</f>
        <v>0</v>
      </c>
      <c r="R68" s="5">
        <f>IF($O68=0,0,IF(R68&gt;0,R68,IF(ISNA(MATCH(M68,dox,0)),IF(ISNA(MATCH(N68,dox,0)),0,N68),M68)))</f>
        <v>0</v>
      </c>
      <c r="S68" s="5">
        <f>IF(R68=0,0,IF(R68=M68,N68,M68))</f>
        <v>0</v>
      </c>
      <c r="U68" s="60">
        <v>77</v>
      </c>
      <c r="V68" s="43">
        <f>SUMIF(od,SachKon!U68,xxx)+SUMIF(do,SachKon!U68,xxx)</f>
        <v>2</v>
      </c>
      <c r="W68" s="57">
        <f>W67</f>
        <v>2</v>
      </c>
    </row>
    <row r="69" spans="12:23" ht="13.5">
      <c r="L69" s="1">
        <f>L68+1</f>
        <v>56</v>
      </c>
      <c r="M69" s="68">
        <f>M43+10</f>
        <v>32</v>
      </c>
      <c r="N69" s="57">
        <f>N43+10</f>
        <v>51</v>
      </c>
      <c r="O69" s="46">
        <v>0</v>
      </c>
      <c r="P69" s="5">
        <v>1</v>
      </c>
      <c r="Q69" s="5">
        <f>IF(R69=0,0,1+INDEX(por,MATCH(R69,dox,0)))</f>
        <v>0</v>
      </c>
      <c r="R69" s="5">
        <f>IF($O69=0,0,IF(R69&gt;0,R69,IF(ISNA(MATCH(M69,dox,0)),IF(ISNA(MATCH(N69,dox,0)),0,N69),M69)))</f>
        <v>0</v>
      </c>
      <c r="S69" s="5">
        <f>IF(R69=0,0,IF(R69=M69,N69,M69))</f>
        <v>0</v>
      </c>
      <c r="U69" s="55">
        <v>78</v>
      </c>
      <c r="V69" s="50">
        <f>SUMIF(od,SachKon!U69,xxx)+SUMIF(do,SachKon!U69,xxx)</f>
        <v>2</v>
      </c>
      <c r="W69" s="57">
        <f>W68</f>
        <v>2</v>
      </c>
    </row>
    <row r="70" spans="12:23" ht="13.5">
      <c r="L70" s="1">
        <f>L69+1</f>
        <v>57</v>
      </c>
      <c r="M70" s="68">
        <f>M44+10</f>
        <v>32</v>
      </c>
      <c r="N70" s="57">
        <f>N44+10</f>
        <v>53</v>
      </c>
      <c r="O70" s="46">
        <v>0</v>
      </c>
      <c r="P70" s="5">
        <v>1</v>
      </c>
      <c r="Q70" s="5">
        <f>IF(R70=0,0,1+INDEX(por,MATCH(R70,dox,0)))</f>
        <v>0</v>
      </c>
      <c r="R70" s="5">
        <f>IF($O70=0,0,IF(R70&gt;0,R70,IF(ISNA(MATCH(M70,dox,0)),IF(ISNA(MATCH(N70,dox,0)),0,N70),M70)))</f>
        <v>0</v>
      </c>
      <c r="S70" s="5">
        <f>IF(R70=0,0,IF(R70=M70,N70,M70))</f>
        <v>0</v>
      </c>
      <c r="U70" s="60">
        <v>81</v>
      </c>
      <c r="V70" s="43">
        <f>SUMIF(od,SachKon!U70,xxx)+SUMIF(do,SachKon!U70,xxx)</f>
        <v>2</v>
      </c>
      <c r="W70" s="57">
        <f>W69</f>
        <v>2</v>
      </c>
    </row>
    <row r="71" spans="12:23" ht="13.5">
      <c r="L71" s="1">
        <f>L70+1</f>
        <v>58</v>
      </c>
      <c r="M71" s="68">
        <f>M45+10</f>
        <v>33</v>
      </c>
      <c r="N71" s="57">
        <f>N45+10</f>
        <v>41</v>
      </c>
      <c r="O71" s="46">
        <v>0</v>
      </c>
      <c r="P71" s="5">
        <v>1</v>
      </c>
      <c r="Q71" s="5">
        <f>IF(R71=0,0,1+INDEX(por,MATCH(R71,dox,0)))</f>
        <v>0</v>
      </c>
      <c r="R71" s="5">
        <f>IF($O71=0,0,IF(R71&gt;0,R71,IF(ISNA(MATCH(M71,dox,0)),IF(ISNA(MATCH(N71,dox,0)),0,N71),M71)))</f>
        <v>0</v>
      </c>
      <c r="S71" s="5">
        <f>IF(R71=0,0,IF(R71=M71,N71,M71))</f>
        <v>0</v>
      </c>
      <c r="U71" s="60">
        <v>82</v>
      </c>
      <c r="V71" s="43">
        <f>SUMIF(od,SachKon!U71,xxx)+SUMIF(do,SachKon!U71,xxx)</f>
        <v>2</v>
      </c>
      <c r="W71" s="57">
        <f>W70</f>
        <v>2</v>
      </c>
    </row>
    <row r="72" spans="12:23" ht="13.5">
      <c r="L72" s="1">
        <f>L71+1</f>
        <v>59</v>
      </c>
      <c r="M72" s="68">
        <f>M46+10</f>
        <v>33</v>
      </c>
      <c r="N72" s="57">
        <f>N46+10</f>
        <v>45</v>
      </c>
      <c r="O72" s="46">
        <v>0</v>
      </c>
      <c r="P72" s="5">
        <v>1</v>
      </c>
      <c r="Q72" s="5">
        <f>IF(R72=0,0,1+INDEX(por,MATCH(R72,dox,0)))</f>
        <v>0</v>
      </c>
      <c r="R72" s="5">
        <f>IF($O72=0,0,IF(R72&gt;0,R72,IF(ISNA(MATCH(M72,dox,0)),IF(ISNA(MATCH(N72,dox,0)),0,N72),M72)))</f>
        <v>0</v>
      </c>
      <c r="S72" s="5">
        <f>IF(R72=0,0,IF(R72=M72,N72,M72))</f>
        <v>0</v>
      </c>
      <c r="U72" s="60">
        <v>83</v>
      </c>
      <c r="V72" s="43">
        <f>SUMIF(od,SachKon!U72,xxx)+SUMIF(do,SachKon!U72,xxx)</f>
        <v>2</v>
      </c>
      <c r="W72" s="57">
        <f>W71</f>
        <v>2</v>
      </c>
    </row>
    <row r="73" spans="12:23" ht="13.5">
      <c r="L73" s="1">
        <f>L72+1</f>
        <v>60</v>
      </c>
      <c r="M73" s="68">
        <f>M47+10</f>
        <v>33</v>
      </c>
      <c r="N73" s="57">
        <f>N47+10</f>
        <v>52</v>
      </c>
      <c r="O73" s="46">
        <v>0</v>
      </c>
      <c r="P73" s="5">
        <v>1</v>
      </c>
      <c r="Q73" s="5">
        <f>IF(R73=0,0,1+INDEX(por,MATCH(R73,dox,0)))</f>
        <v>0</v>
      </c>
      <c r="R73" s="5">
        <f>IF($O73=0,0,IF(R73&gt;0,R73,IF(ISNA(MATCH(M73,dox,0)),IF(ISNA(MATCH(N73,dox,0)),0,N73),M73)))</f>
        <v>0</v>
      </c>
      <c r="S73" s="5">
        <f>IF(R73=0,0,IF(R73=M73,N73,M73))</f>
        <v>0</v>
      </c>
      <c r="U73" s="60">
        <v>84</v>
      </c>
      <c r="V73" s="43">
        <f>SUMIF(od,SachKon!U73,xxx)+SUMIF(do,SachKon!U73,xxx)</f>
        <v>2</v>
      </c>
      <c r="W73" s="57">
        <f>W72</f>
        <v>2</v>
      </c>
    </row>
    <row r="74" spans="12:23" ht="13.5">
      <c r="L74" s="1">
        <f>L73+1</f>
        <v>61</v>
      </c>
      <c r="M74" s="68">
        <f>M48+10</f>
        <v>33</v>
      </c>
      <c r="N74" s="57">
        <f>N48+10</f>
        <v>54</v>
      </c>
      <c r="O74" s="46">
        <v>1</v>
      </c>
      <c r="P74" s="5">
        <v>1</v>
      </c>
      <c r="Q74" s="5">
        <f>IF(R74=0,0,1+INDEX(por,MATCH(R74,dox,0)))</f>
        <v>0</v>
      </c>
      <c r="R74" s="5">
        <f>IF($O74=0,0,IF(R74&gt;0,R74,IF(ISNA(MATCH(M74,dox,0)),IF(ISNA(MATCH(N74,dox,0)),0,N74),M74)))</f>
        <v>0</v>
      </c>
      <c r="S74" s="5">
        <f>IF(R74=0,0,IF(R74=M74,N74,M74))</f>
        <v>0</v>
      </c>
      <c r="U74" s="60">
        <v>85</v>
      </c>
      <c r="V74" s="43">
        <f>SUMIF(od,SachKon!U74,xxx)+SUMIF(do,SachKon!U74,xxx)</f>
        <v>2</v>
      </c>
      <c r="W74" s="57">
        <f>W73</f>
        <v>2</v>
      </c>
    </row>
    <row r="75" spans="12:23" ht="13.5">
      <c r="L75" s="1">
        <f>L74+1</f>
        <v>62</v>
      </c>
      <c r="M75" s="68">
        <f>M49+10</f>
        <v>34</v>
      </c>
      <c r="N75" s="57">
        <f>N49+10</f>
        <v>42</v>
      </c>
      <c r="O75" s="46">
        <v>0</v>
      </c>
      <c r="P75" s="5">
        <v>1</v>
      </c>
      <c r="Q75" s="5">
        <f>IF(R75=0,0,1+INDEX(por,MATCH(R75,dox,0)))</f>
        <v>0</v>
      </c>
      <c r="R75" s="5">
        <f>IF($O75=0,0,IF(R75&gt;0,R75,IF(ISNA(MATCH(M75,dox,0)),IF(ISNA(MATCH(N75,dox,0)),0,N75),M75)))</f>
        <v>0</v>
      </c>
      <c r="S75" s="5">
        <f>IF(R75=0,0,IF(R75=M75,N75,M75))</f>
        <v>0</v>
      </c>
      <c r="U75" s="60">
        <v>86</v>
      </c>
      <c r="V75" s="43">
        <f>SUMIF(od,SachKon!U75,xxx)+SUMIF(do,SachKon!U75,xxx)</f>
        <v>2</v>
      </c>
      <c r="W75" s="57">
        <f>W74</f>
        <v>2</v>
      </c>
    </row>
    <row r="76" spans="12:23" ht="13.5">
      <c r="L76" s="1">
        <f>L75+1</f>
        <v>63</v>
      </c>
      <c r="M76" s="68">
        <f>M50+10</f>
        <v>34</v>
      </c>
      <c r="N76" s="57">
        <f>N50+10</f>
        <v>46</v>
      </c>
      <c r="O76" s="46">
        <v>0</v>
      </c>
      <c r="P76" s="5">
        <v>1</v>
      </c>
      <c r="Q76" s="5">
        <f>IF(R76=0,0,1+INDEX(por,MATCH(R76,dox,0)))</f>
        <v>0</v>
      </c>
      <c r="R76" s="5">
        <f>IF($O76=0,0,IF(R76&gt;0,R76,IF(ISNA(MATCH(M76,dox,0)),IF(ISNA(MATCH(N76,dox,0)),0,N76),M76)))</f>
        <v>0</v>
      </c>
      <c r="S76" s="5">
        <f>IF(R76=0,0,IF(R76=M76,N76,M76))</f>
        <v>0</v>
      </c>
      <c r="U76" s="60">
        <v>87</v>
      </c>
      <c r="V76" s="43">
        <f>SUMIF(od,SachKon!U76,xxx)+SUMIF(do,SachKon!U76,xxx)</f>
        <v>2</v>
      </c>
      <c r="W76" s="57">
        <f>W75</f>
        <v>2</v>
      </c>
    </row>
    <row r="77" spans="12:23" ht="13.5">
      <c r="L77" s="1">
        <f>L76+1</f>
        <v>64</v>
      </c>
      <c r="M77" s="68">
        <f>M51+10</f>
        <v>34</v>
      </c>
      <c r="N77" s="57">
        <f>N51+10</f>
        <v>53</v>
      </c>
      <c r="O77" s="46">
        <v>0</v>
      </c>
      <c r="P77" s="5">
        <v>1</v>
      </c>
      <c r="Q77" s="5">
        <f>IF(R77=0,0,1+INDEX(por,MATCH(R77,dox,0)))</f>
        <v>0</v>
      </c>
      <c r="R77" s="5">
        <f>IF($O77=0,0,IF(R77&gt;0,R77,IF(ISNA(MATCH(M77,dox,0)),IF(ISNA(MATCH(N77,dox,0)),0,N77),M77)))</f>
        <v>0</v>
      </c>
      <c r="S77" s="5">
        <f>IF(R77=0,0,IF(R77=M77,N77,M77))</f>
        <v>0</v>
      </c>
      <c r="U77" s="55">
        <v>88</v>
      </c>
      <c r="V77" s="50">
        <f>SUMIF(od,SachKon!U77,xxx)+SUMIF(do,SachKon!U77,xxx)</f>
        <v>2</v>
      </c>
      <c r="W77" s="57">
        <f>W76</f>
        <v>2</v>
      </c>
    </row>
    <row r="78" spans="12:19" ht="13.5">
      <c r="L78" s="1">
        <f>L77+1</f>
        <v>65</v>
      </c>
      <c r="M78" s="68">
        <f>M52+10</f>
        <v>34</v>
      </c>
      <c r="N78" s="57">
        <f>N52+10</f>
        <v>55</v>
      </c>
      <c r="O78" s="46">
        <v>0</v>
      </c>
      <c r="P78" s="5">
        <v>1</v>
      </c>
      <c r="Q78" s="5">
        <f>IF(R78=0,0,1+INDEX(por,MATCH(R78,dox,0)))</f>
        <v>0</v>
      </c>
      <c r="R78" s="5">
        <f>IF($O78=0,0,IF(R78&gt;0,R78,IF(ISNA(MATCH(M78,dox,0)),IF(ISNA(MATCH(N78,dox,0)),0,N78),M78)))</f>
        <v>0</v>
      </c>
      <c r="S78" s="5">
        <f>IF(R78=0,0,IF(R78=M78,N78,M78))</f>
        <v>0</v>
      </c>
    </row>
    <row r="79" spans="12:19" ht="13.5">
      <c r="L79" s="1">
        <f>L78+1</f>
        <v>66</v>
      </c>
      <c r="M79" s="68">
        <f>M53+10</f>
        <v>35</v>
      </c>
      <c r="N79" s="57">
        <f>N53+10</f>
        <v>43</v>
      </c>
      <c r="O79" s="46">
        <v>0</v>
      </c>
      <c r="P79" s="5">
        <v>1</v>
      </c>
      <c r="Q79" s="5">
        <f>IF(R79=0,0,1+INDEX(por,MATCH(R79,dox,0)))</f>
        <v>0</v>
      </c>
      <c r="R79" s="5">
        <f>IF($O79=0,0,IF(R79&gt;0,R79,IF(ISNA(MATCH(M79,dox,0)),IF(ISNA(MATCH(N79,dox,0)),0,N79),M79)))</f>
        <v>0</v>
      </c>
      <c r="S79" s="5">
        <f>IF(R79=0,0,IF(R79=M79,N79,M79))</f>
        <v>0</v>
      </c>
    </row>
    <row r="80" spans="12:19" ht="13.5">
      <c r="L80" s="1">
        <f>L79+1</f>
        <v>67</v>
      </c>
      <c r="M80" s="68">
        <f>M54+10</f>
        <v>35</v>
      </c>
      <c r="N80" s="57">
        <f>N54+10</f>
        <v>47</v>
      </c>
      <c r="O80" s="46">
        <v>0</v>
      </c>
      <c r="P80" s="5">
        <v>1</v>
      </c>
      <c r="Q80" s="5">
        <f>IF(R80=0,0,1+INDEX(por,MATCH(R80,dox,0)))</f>
        <v>0</v>
      </c>
      <c r="R80" s="5">
        <f>IF($O80=0,0,IF(R80&gt;0,R80,IF(ISNA(MATCH(M80,dox,0)),IF(ISNA(MATCH(N80,dox,0)),0,N80),M80)))</f>
        <v>0</v>
      </c>
      <c r="S80" s="5">
        <f>IF(R80=0,0,IF(R80=M80,N80,M80))</f>
        <v>0</v>
      </c>
    </row>
    <row r="81" spans="12:19" ht="13.5">
      <c r="L81" s="1">
        <f>L80+1</f>
        <v>68</v>
      </c>
      <c r="M81" s="68">
        <f>M55+10</f>
        <v>35</v>
      </c>
      <c r="N81" s="57">
        <f>N55+10</f>
        <v>54</v>
      </c>
      <c r="O81" s="46">
        <v>0</v>
      </c>
      <c r="P81" s="5">
        <v>1</v>
      </c>
      <c r="Q81" s="5">
        <f>IF(R81=0,0,1+INDEX(por,MATCH(R81,dox,0)))</f>
        <v>0</v>
      </c>
      <c r="R81" s="5">
        <f>IF($O81=0,0,IF(R81&gt;0,R81,IF(ISNA(MATCH(M81,dox,0)),IF(ISNA(MATCH(N81,dox,0)),0,N81),M81)))</f>
        <v>0</v>
      </c>
      <c r="S81" s="5">
        <f>IF(R81=0,0,IF(R81=M81,N81,M81))</f>
        <v>0</v>
      </c>
    </row>
    <row r="82" spans="12:19" ht="13.5">
      <c r="L82" s="1">
        <f>L81+1</f>
        <v>69</v>
      </c>
      <c r="M82" s="68">
        <f>M56+10</f>
        <v>35</v>
      </c>
      <c r="N82" s="57">
        <f>N56+10</f>
        <v>56</v>
      </c>
      <c r="O82" s="46">
        <v>1</v>
      </c>
      <c r="P82" s="5">
        <v>1</v>
      </c>
      <c r="Q82" s="5">
        <f>IF(R82=0,0,1+INDEX(por,MATCH(R82,dox,0)))</f>
        <v>0</v>
      </c>
      <c r="R82" s="5">
        <f>IF($O82=0,0,IF(R82&gt;0,R82,IF(ISNA(MATCH(M82,dox,0)),IF(ISNA(MATCH(N82,dox,0)),0,N82),M82)))</f>
        <v>0</v>
      </c>
      <c r="S82" s="5">
        <f>IF(R82=0,0,IF(R82=M82,N82,M82))</f>
        <v>0</v>
      </c>
    </row>
    <row r="83" spans="12:19" ht="13.5">
      <c r="L83" s="1">
        <f>L82+1</f>
        <v>70</v>
      </c>
      <c r="M83" s="68">
        <f>M57+10</f>
        <v>36</v>
      </c>
      <c r="N83" s="57">
        <f>N57+10</f>
        <v>44</v>
      </c>
      <c r="O83" s="46">
        <v>0</v>
      </c>
      <c r="P83" s="5">
        <v>1</v>
      </c>
      <c r="Q83" s="5">
        <f>IF(R83=0,0,1+INDEX(por,MATCH(R83,dox,0)))</f>
        <v>0</v>
      </c>
      <c r="R83" s="5">
        <f>IF($O83=0,0,IF(R83&gt;0,R83,IF(ISNA(MATCH(M83,dox,0)),IF(ISNA(MATCH(N83,dox,0)),0,N83),M83)))</f>
        <v>0</v>
      </c>
      <c r="S83" s="5">
        <f>IF(R83=0,0,IF(R83=M83,N83,M83))</f>
        <v>0</v>
      </c>
    </row>
    <row r="84" spans="12:19" ht="13.5">
      <c r="L84" s="1">
        <f>L83+1</f>
        <v>71</v>
      </c>
      <c r="M84" s="68">
        <f>M58+10</f>
        <v>36</v>
      </c>
      <c r="N84" s="57">
        <f>N58+10</f>
        <v>48</v>
      </c>
      <c r="O84" s="46">
        <v>0</v>
      </c>
      <c r="P84" s="5">
        <v>1</v>
      </c>
      <c r="Q84" s="5">
        <f>IF(R84=0,0,1+INDEX(por,MATCH(R84,dox,0)))</f>
        <v>0</v>
      </c>
      <c r="R84" s="5">
        <f>IF($O84=0,0,IF(R84&gt;0,R84,IF(ISNA(MATCH(M84,dox,0)),IF(ISNA(MATCH(N84,dox,0)),0,N84),M84)))</f>
        <v>0</v>
      </c>
      <c r="S84" s="5">
        <f>IF(R84=0,0,IF(R84=M84,N84,M84))</f>
        <v>0</v>
      </c>
    </row>
    <row r="85" spans="12:19" ht="13.5">
      <c r="L85" s="1">
        <f>L84+1</f>
        <v>72</v>
      </c>
      <c r="M85" s="68">
        <f>M59+10</f>
        <v>36</v>
      </c>
      <c r="N85" s="57">
        <f>N59+10</f>
        <v>55</v>
      </c>
      <c r="O85" s="46">
        <v>1</v>
      </c>
      <c r="P85" s="5">
        <v>1</v>
      </c>
      <c r="Q85" s="5">
        <f>IF(R85=0,0,1+INDEX(por,MATCH(R85,dox,0)))</f>
        <v>0</v>
      </c>
      <c r="R85" s="5">
        <f>IF($O85=0,0,IF(R85&gt;0,R85,IF(ISNA(MATCH(M85,dox,0)),IF(ISNA(MATCH(N85,dox,0)),0,N85),M85)))</f>
        <v>0</v>
      </c>
      <c r="S85" s="5">
        <f>IF(R85=0,0,IF(R85=M85,N85,M85))</f>
        <v>0</v>
      </c>
    </row>
    <row r="86" spans="12:19" ht="13.5">
      <c r="L86" s="1">
        <f>L85+1</f>
        <v>73</v>
      </c>
      <c r="M86" s="68">
        <f>M60+10</f>
        <v>36</v>
      </c>
      <c r="N86" s="57">
        <f>N60+10</f>
        <v>57</v>
      </c>
      <c r="O86" s="46">
        <v>0</v>
      </c>
      <c r="P86" s="5">
        <v>1</v>
      </c>
      <c r="Q86" s="5">
        <f>IF(R86=0,0,1+INDEX(por,MATCH(R86,dox,0)))</f>
        <v>0</v>
      </c>
      <c r="R86" s="5">
        <f>IF($O86=0,0,IF(R86&gt;0,R86,IF(ISNA(MATCH(M86,dox,0)),IF(ISNA(MATCH(N86,dox,0)),0,N86),M86)))</f>
        <v>0</v>
      </c>
      <c r="S86" s="5">
        <f>IF(R86=0,0,IF(R86=M86,N86,M86))</f>
        <v>0</v>
      </c>
    </row>
    <row r="87" spans="12:19" ht="13.5">
      <c r="L87" s="1">
        <f>L86+1</f>
        <v>74</v>
      </c>
      <c r="M87" s="68">
        <f>M61+10</f>
        <v>37</v>
      </c>
      <c r="N87" s="57">
        <f>N61+10</f>
        <v>45</v>
      </c>
      <c r="O87" s="46">
        <v>0</v>
      </c>
      <c r="P87" s="5">
        <v>1</v>
      </c>
      <c r="Q87" s="5">
        <f>IF(R87=0,0,1+INDEX(por,MATCH(R87,dox,0)))</f>
        <v>0</v>
      </c>
      <c r="R87" s="5">
        <f>IF($O87=0,0,IF(R87&gt;0,R87,IF(ISNA(MATCH(M87,dox,0)),IF(ISNA(MATCH(N87,dox,0)),0,N87),M87)))</f>
        <v>0</v>
      </c>
      <c r="S87" s="5">
        <f>IF(R87=0,0,IF(R87=M87,N87,M87))</f>
        <v>0</v>
      </c>
    </row>
    <row r="88" spans="12:19" ht="13.5">
      <c r="L88" s="1">
        <f>L87+1</f>
        <v>75</v>
      </c>
      <c r="M88" s="68">
        <f>M62+10</f>
        <v>37</v>
      </c>
      <c r="N88" s="57">
        <f>N62+10</f>
        <v>56</v>
      </c>
      <c r="O88" s="46">
        <v>0</v>
      </c>
      <c r="P88" s="5">
        <v>1</v>
      </c>
      <c r="Q88" s="5">
        <f>IF(R88=0,0,1+INDEX(por,MATCH(R88,dox,0)))</f>
        <v>0</v>
      </c>
      <c r="R88" s="5">
        <f>IF($O88=0,0,IF(R88&gt;0,R88,IF(ISNA(MATCH(M88,dox,0)),IF(ISNA(MATCH(N88,dox,0)),0,N88),M88)))</f>
        <v>0</v>
      </c>
      <c r="S88" s="5">
        <f>IF(R88=0,0,IF(R88=M88,N88,M88))</f>
        <v>0</v>
      </c>
    </row>
    <row r="89" spans="12:19" ht="13.5">
      <c r="L89" s="1">
        <f>L88+1</f>
        <v>76</v>
      </c>
      <c r="M89" s="68">
        <f>M63+10</f>
        <v>37</v>
      </c>
      <c r="N89" s="57">
        <f>N63+10</f>
        <v>58</v>
      </c>
      <c r="O89" s="46">
        <v>0</v>
      </c>
      <c r="P89" s="5">
        <v>1</v>
      </c>
      <c r="Q89" s="5">
        <f>IF(R89=0,0,1+INDEX(por,MATCH(R89,dox,0)))</f>
        <v>0</v>
      </c>
      <c r="R89" s="5">
        <f>IF($O89=0,0,IF(R89&gt;0,R89,IF(ISNA(MATCH(M89,dox,0)),IF(ISNA(MATCH(N89,dox,0)),0,N89),M89)))</f>
        <v>0</v>
      </c>
      <c r="S89" s="5">
        <f>IF(R89=0,0,IF(R89=M89,N89,M89))</f>
        <v>0</v>
      </c>
    </row>
    <row r="90" spans="12:19" ht="13.5">
      <c r="L90" s="1">
        <f>L89+1</f>
        <v>77</v>
      </c>
      <c r="M90" s="68">
        <f>M64+10</f>
        <v>38</v>
      </c>
      <c r="N90" s="57">
        <f>N64+10</f>
        <v>46</v>
      </c>
      <c r="O90" s="46">
        <v>0</v>
      </c>
      <c r="P90" s="5">
        <v>1</v>
      </c>
      <c r="Q90" s="5">
        <f>IF(R90=0,0,1+INDEX(por,MATCH(R90,dox,0)))</f>
        <v>0</v>
      </c>
      <c r="R90" s="5">
        <f>IF($O90=0,0,IF(R90&gt;0,R90,IF(ISNA(MATCH(M90,dox,0)),IF(ISNA(MATCH(N90,dox,0)),0,N90),M90)))</f>
        <v>0</v>
      </c>
      <c r="S90" s="5">
        <f>IF(R90=0,0,IF(R90=M90,N90,M90))</f>
        <v>0</v>
      </c>
    </row>
    <row r="91" spans="12:19" ht="13.5">
      <c r="L91" s="1">
        <f>L90+1</f>
        <v>78</v>
      </c>
      <c r="M91" s="68">
        <f>M65+10</f>
        <v>38</v>
      </c>
      <c r="N91" s="57">
        <f>N65+10</f>
        <v>57</v>
      </c>
      <c r="O91" s="46">
        <v>1</v>
      </c>
      <c r="P91" s="5">
        <v>1</v>
      </c>
      <c r="Q91" s="5">
        <f>IF(R91=0,0,1+INDEX(por,MATCH(R91,dox,0)))</f>
        <v>0</v>
      </c>
      <c r="R91" s="5">
        <f>IF($O91=0,0,IF(R91&gt;0,R91,IF(ISNA(MATCH(M91,dox,0)),IF(ISNA(MATCH(N91,dox,0)),0,N91),M91)))</f>
        <v>0</v>
      </c>
      <c r="S91" s="5">
        <f>IF(R91=0,0,IF(R91=M91,N91,M91))</f>
        <v>0</v>
      </c>
    </row>
    <row r="92" spans="12:19" ht="13.5">
      <c r="L92" s="1">
        <f>L91+1</f>
        <v>79</v>
      </c>
      <c r="M92" s="68">
        <f>M66+10</f>
        <v>41</v>
      </c>
      <c r="N92" s="57">
        <f>N66+10</f>
        <v>53</v>
      </c>
      <c r="O92" s="46">
        <v>1</v>
      </c>
      <c r="P92" s="5">
        <v>1</v>
      </c>
      <c r="Q92" s="5">
        <f>IF(R92=0,0,1+INDEX(por,MATCH(R92,dox,0)))</f>
        <v>0</v>
      </c>
      <c r="R92" s="5">
        <f>IF($O92=0,0,IF(R92&gt;0,R92,IF(ISNA(MATCH(M92,dox,0)),IF(ISNA(MATCH(N92,dox,0)),0,N92),M92)))</f>
        <v>0</v>
      </c>
      <c r="S92" s="5">
        <f>IF(R92=0,0,IF(R92=M92,N92,M92))</f>
        <v>0</v>
      </c>
    </row>
    <row r="93" spans="12:19" ht="13.5">
      <c r="L93" s="1">
        <f>L92+1</f>
        <v>80</v>
      </c>
      <c r="M93" s="68">
        <f>M67+10</f>
        <v>41</v>
      </c>
      <c r="N93" s="57">
        <f>N67+10</f>
        <v>62</v>
      </c>
      <c r="O93" s="46">
        <v>0</v>
      </c>
      <c r="P93" s="5">
        <v>1</v>
      </c>
      <c r="Q93" s="5">
        <f>IF(R93=0,0,1+INDEX(por,MATCH(R93,dox,0)))</f>
        <v>0</v>
      </c>
      <c r="R93" s="5">
        <f>IF($O93=0,0,IF(R93&gt;0,R93,IF(ISNA(MATCH(M93,dox,0)),IF(ISNA(MATCH(N93,dox,0)),0,N93),M93)))</f>
        <v>0</v>
      </c>
      <c r="S93" s="5">
        <f>IF(R93=0,0,IF(R93=M93,N93,M93))</f>
        <v>0</v>
      </c>
    </row>
    <row r="94" spans="12:19" ht="13.5">
      <c r="L94" s="1">
        <f>L93+1</f>
        <v>81</v>
      </c>
      <c r="M94" s="68">
        <f>M68+10</f>
        <v>42</v>
      </c>
      <c r="N94" s="57">
        <f>N68+10</f>
        <v>54</v>
      </c>
      <c r="O94" s="46">
        <v>1</v>
      </c>
      <c r="P94" s="5">
        <v>1</v>
      </c>
      <c r="Q94" s="5">
        <f>IF(R94=0,0,1+INDEX(por,MATCH(R94,dox,0)))</f>
        <v>0</v>
      </c>
      <c r="R94" s="5">
        <f>IF($O94=0,0,IF(R94&gt;0,R94,IF(ISNA(MATCH(M94,dox,0)),IF(ISNA(MATCH(N94,dox,0)),0,N94),M94)))</f>
        <v>0</v>
      </c>
      <c r="S94" s="5">
        <f>IF(R94=0,0,IF(R94=M94,N94,M94))</f>
        <v>0</v>
      </c>
    </row>
    <row r="95" spans="12:19" ht="13.5">
      <c r="L95" s="1">
        <f>L94+1</f>
        <v>82</v>
      </c>
      <c r="M95" s="68">
        <f>M69+10</f>
        <v>42</v>
      </c>
      <c r="N95" s="57">
        <f>N69+10</f>
        <v>61</v>
      </c>
      <c r="O95" s="46">
        <v>1</v>
      </c>
      <c r="P95" s="5">
        <v>1</v>
      </c>
      <c r="Q95" s="5">
        <f>IF(R95=0,0,1+INDEX(por,MATCH(R95,dox,0)))</f>
        <v>0</v>
      </c>
      <c r="R95" s="5">
        <f>IF($O95=0,0,IF(R95&gt;0,R95,IF(ISNA(MATCH(M95,dox,0)),IF(ISNA(MATCH(N95,dox,0)),0,N95),M95)))</f>
        <v>0</v>
      </c>
      <c r="S95" s="5">
        <f>IF(R95=0,0,IF(R95=M95,N95,M95))</f>
        <v>0</v>
      </c>
    </row>
    <row r="96" spans="12:19" ht="13.5">
      <c r="L96" s="1">
        <f>L95+1</f>
        <v>83</v>
      </c>
      <c r="M96" s="68">
        <f>M70+10</f>
        <v>42</v>
      </c>
      <c r="N96" s="57">
        <f>N70+10</f>
        <v>63</v>
      </c>
      <c r="O96" s="46">
        <v>0</v>
      </c>
      <c r="P96" s="5">
        <v>1</v>
      </c>
      <c r="Q96" s="5">
        <f>IF(R96=0,0,1+INDEX(por,MATCH(R96,dox,0)))</f>
        <v>0</v>
      </c>
      <c r="R96" s="5">
        <f>IF($O96=0,0,IF(R96&gt;0,R96,IF(ISNA(MATCH(M96,dox,0)),IF(ISNA(MATCH(N96,dox,0)),0,N96),M96)))</f>
        <v>0</v>
      </c>
      <c r="S96" s="5">
        <f>IF(R96=0,0,IF(R96=M96,N96,M96))</f>
        <v>0</v>
      </c>
    </row>
    <row r="97" spans="12:19" ht="13.5">
      <c r="L97" s="1">
        <f>L96+1</f>
        <v>84</v>
      </c>
      <c r="M97" s="68">
        <f>M71+10</f>
        <v>43</v>
      </c>
      <c r="N97" s="57">
        <f>N71+10</f>
        <v>51</v>
      </c>
      <c r="O97" s="46">
        <v>1</v>
      </c>
      <c r="P97" s="5">
        <v>1</v>
      </c>
      <c r="Q97" s="5">
        <f>IF(R97=0,0,1+INDEX(por,MATCH(R97,dox,0)))</f>
        <v>0</v>
      </c>
      <c r="R97" s="5">
        <f>IF($O97=0,0,IF(R97&gt;0,R97,IF(ISNA(MATCH(M97,dox,0)),IF(ISNA(MATCH(N97,dox,0)),0,N97),M97)))</f>
        <v>0</v>
      </c>
      <c r="S97" s="5">
        <f>IF(R97=0,0,IF(R97=M97,N97,M97))</f>
        <v>0</v>
      </c>
    </row>
    <row r="98" spans="12:19" ht="13.5">
      <c r="L98" s="1">
        <f>L97+1</f>
        <v>85</v>
      </c>
      <c r="M98" s="68">
        <f>M72+10</f>
        <v>43</v>
      </c>
      <c r="N98" s="57">
        <f>N72+10</f>
        <v>55</v>
      </c>
      <c r="O98" s="46">
        <v>0</v>
      </c>
      <c r="P98" s="5">
        <v>1</v>
      </c>
      <c r="Q98" s="5">
        <f>IF(R98=0,0,1+INDEX(por,MATCH(R98,dox,0)))</f>
        <v>0</v>
      </c>
      <c r="R98" s="5">
        <f>IF($O98=0,0,IF(R98&gt;0,R98,IF(ISNA(MATCH(M98,dox,0)),IF(ISNA(MATCH(N98,dox,0)),0,N98),M98)))</f>
        <v>0</v>
      </c>
      <c r="S98" s="5">
        <f>IF(R98=0,0,IF(R98=M98,N98,M98))</f>
        <v>0</v>
      </c>
    </row>
    <row r="99" spans="12:19" ht="13.5">
      <c r="L99" s="1">
        <f>L98+1</f>
        <v>86</v>
      </c>
      <c r="M99" s="68">
        <f>M73+10</f>
        <v>43</v>
      </c>
      <c r="N99" s="57">
        <f>N73+10</f>
        <v>62</v>
      </c>
      <c r="O99" s="46">
        <v>1</v>
      </c>
      <c r="P99" s="5">
        <v>1</v>
      </c>
      <c r="Q99" s="5">
        <f>IF(R99=0,0,1+INDEX(por,MATCH(R99,dox,0)))</f>
        <v>0</v>
      </c>
      <c r="R99" s="5">
        <f>IF($O99=0,0,IF(R99&gt;0,R99,IF(ISNA(MATCH(M99,dox,0)),IF(ISNA(MATCH(N99,dox,0)),0,N99),M99)))</f>
        <v>0</v>
      </c>
      <c r="S99" s="5">
        <f>IF(R99=0,0,IF(R99=M99,N99,M99))</f>
        <v>0</v>
      </c>
    </row>
    <row r="100" spans="12:19" ht="13.5">
      <c r="L100" s="1">
        <f>L99+1</f>
        <v>87</v>
      </c>
      <c r="M100" s="68">
        <f>M74+10</f>
        <v>43</v>
      </c>
      <c r="N100" s="57">
        <f>N74+10</f>
        <v>64</v>
      </c>
      <c r="O100" s="46">
        <v>0</v>
      </c>
      <c r="P100" s="5">
        <v>1</v>
      </c>
      <c r="Q100" s="5">
        <f>IF(R100=0,0,1+INDEX(por,MATCH(R100,dox,0)))</f>
        <v>0</v>
      </c>
      <c r="R100" s="5">
        <f>IF($O100=0,0,IF(R100&gt;0,R100,IF(ISNA(MATCH(M100,dox,0)),IF(ISNA(MATCH(N100,dox,0)),0,N100),M100)))</f>
        <v>0</v>
      </c>
      <c r="S100" s="5">
        <f>IF(R100=0,0,IF(R100=M100,N100,M100))</f>
        <v>0</v>
      </c>
    </row>
    <row r="101" spans="12:19" ht="13.5">
      <c r="L101" s="1">
        <f>L100+1</f>
        <v>88</v>
      </c>
      <c r="M101" s="68">
        <f>M75+10</f>
        <v>44</v>
      </c>
      <c r="N101" s="57">
        <f>N75+10</f>
        <v>52</v>
      </c>
      <c r="O101" s="46">
        <v>0</v>
      </c>
      <c r="P101" s="5">
        <v>1</v>
      </c>
      <c r="Q101" s="5">
        <f>IF(R101=0,0,1+INDEX(por,MATCH(R101,dox,0)))</f>
        <v>0</v>
      </c>
      <c r="R101" s="5">
        <f>IF($O101=0,0,IF(R101&gt;0,R101,IF(ISNA(MATCH(M101,dox,0)),IF(ISNA(MATCH(N101,dox,0)),0,N101),M101)))</f>
        <v>0</v>
      </c>
      <c r="S101" s="5">
        <f>IF(R101=0,0,IF(R101=M101,N101,M101))</f>
        <v>0</v>
      </c>
    </row>
    <row r="102" spans="12:19" ht="13.5">
      <c r="L102" s="1">
        <f>L101+1</f>
        <v>89</v>
      </c>
      <c r="M102" s="68">
        <f>M76+10</f>
        <v>44</v>
      </c>
      <c r="N102" s="57">
        <f>N76+10</f>
        <v>56</v>
      </c>
      <c r="O102" s="46">
        <v>0</v>
      </c>
      <c r="P102" s="5">
        <v>1</v>
      </c>
      <c r="Q102" s="5">
        <f>IF(R102=0,0,1+INDEX(por,MATCH(R102,dox,0)))</f>
        <v>0</v>
      </c>
      <c r="R102" s="5">
        <f>IF($O102=0,0,IF(R102&gt;0,R102,IF(ISNA(MATCH(M102,dox,0)),IF(ISNA(MATCH(N102,dox,0)),0,N102),M102)))</f>
        <v>0</v>
      </c>
      <c r="S102" s="5">
        <f>IF(R102=0,0,IF(R102=M102,N102,M102))</f>
        <v>0</v>
      </c>
    </row>
    <row r="103" spans="12:19" ht="13.5">
      <c r="L103" s="1">
        <f>L102+1</f>
        <v>90</v>
      </c>
      <c r="M103" s="68">
        <f>M77+10</f>
        <v>44</v>
      </c>
      <c r="N103" s="57">
        <f>N77+10</f>
        <v>63</v>
      </c>
      <c r="O103" s="46">
        <v>0</v>
      </c>
      <c r="P103" s="5">
        <v>1</v>
      </c>
      <c r="Q103" s="5">
        <f>IF(R103=0,0,1+INDEX(por,MATCH(R103,dox,0)))</f>
        <v>0</v>
      </c>
      <c r="R103" s="5">
        <f>IF($O103=0,0,IF(R103&gt;0,R103,IF(ISNA(MATCH(M103,dox,0)),IF(ISNA(MATCH(N103,dox,0)),0,N103),M103)))</f>
        <v>0</v>
      </c>
      <c r="S103" s="5">
        <f>IF(R103=0,0,IF(R103=M103,N103,M103))</f>
        <v>0</v>
      </c>
    </row>
    <row r="104" spans="12:19" ht="13.5">
      <c r="L104" s="1">
        <f>L103+1</f>
        <v>91</v>
      </c>
      <c r="M104" s="68">
        <f>M78+10</f>
        <v>44</v>
      </c>
      <c r="N104" s="57">
        <f>N78+10</f>
        <v>65</v>
      </c>
      <c r="O104" s="46">
        <v>1</v>
      </c>
      <c r="P104" s="5">
        <v>1</v>
      </c>
      <c r="Q104" s="5">
        <f>IF(R104=0,0,1+INDEX(por,MATCH(R104,dox,0)))</f>
        <v>0</v>
      </c>
      <c r="R104" s="5">
        <f>IF($O104=0,0,IF(R104&gt;0,R104,IF(ISNA(MATCH(M104,dox,0)),IF(ISNA(MATCH(N104,dox,0)),0,N104),M104)))</f>
        <v>0</v>
      </c>
      <c r="S104" s="5">
        <f>IF(R104=0,0,IF(R104=M104,N104,M104))</f>
        <v>0</v>
      </c>
    </row>
    <row r="105" spans="12:19" ht="13.5">
      <c r="L105" s="1">
        <f>L104+1</f>
        <v>92</v>
      </c>
      <c r="M105" s="68">
        <f>M79+10</f>
        <v>45</v>
      </c>
      <c r="N105" s="57">
        <f>N79+10</f>
        <v>53</v>
      </c>
      <c r="O105" s="46">
        <v>0</v>
      </c>
      <c r="P105" s="5">
        <v>1</v>
      </c>
      <c r="Q105" s="5">
        <f>IF(R105=0,0,1+INDEX(por,MATCH(R105,dox,0)))</f>
        <v>0</v>
      </c>
      <c r="R105" s="5">
        <f>IF($O105=0,0,IF(R105&gt;0,R105,IF(ISNA(MATCH(M105,dox,0)),IF(ISNA(MATCH(N105,dox,0)),0,N105),M105)))</f>
        <v>0</v>
      </c>
      <c r="S105" s="5">
        <f>IF(R105=0,0,IF(R105=M105,N105,M105))</f>
        <v>0</v>
      </c>
    </row>
    <row r="106" spans="12:19" ht="13.5">
      <c r="L106" s="1">
        <f>L105+1</f>
        <v>93</v>
      </c>
      <c r="M106" s="68">
        <f>M80+10</f>
        <v>45</v>
      </c>
      <c r="N106" s="57">
        <f>N80+10</f>
        <v>57</v>
      </c>
      <c r="O106" s="46">
        <v>0</v>
      </c>
      <c r="P106" s="5">
        <v>1</v>
      </c>
      <c r="Q106" s="5">
        <f>IF(R106=0,0,1+INDEX(por,MATCH(R106,dox,0)))</f>
        <v>0</v>
      </c>
      <c r="R106" s="5">
        <f>IF($O106=0,0,IF(R106&gt;0,R106,IF(ISNA(MATCH(M106,dox,0)),IF(ISNA(MATCH(N106,dox,0)),0,N106),M106)))</f>
        <v>0</v>
      </c>
      <c r="S106" s="5">
        <f>IF(R106=0,0,IF(R106=M106,N106,M106))</f>
        <v>0</v>
      </c>
    </row>
    <row r="107" spans="12:19" ht="13.5">
      <c r="L107" s="1">
        <f>L106+1</f>
        <v>94</v>
      </c>
      <c r="M107" s="68">
        <f>M81+10</f>
        <v>45</v>
      </c>
      <c r="N107" s="57">
        <f>N81+10</f>
        <v>64</v>
      </c>
      <c r="O107" s="46">
        <v>1</v>
      </c>
      <c r="P107" s="5">
        <v>1</v>
      </c>
      <c r="Q107" s="5">
        <f>IF(R107=0,0,1+INDEX(por,MATCH(R107,dox,0)))</f>
        <v>0</v>
      </c>
      <c r="R107" s="5">
        <f>IF($O107=0,0,IF(R107&gt;0,R107,IF(ISNA(MATCH(M107,dox,0)),IF(ISNA(MATCH(N107,dox,0)),0,N107),M107)))</f>
        <v>0</v>
      </c>
      <c r="S107" s="5">
        <f>IF(R107=0,0,IF(R107=M107,N107,M107))</f>
        <v>0</v>
      </c>
    </row>
    <row r="108" spans="12:19" ht="13.5">
      <c r="L108" s="1">
        <f>L107+1</f>
        <v>95</v>
      </c>
      <c r="M108" s="68">
        <f>M82+10</f>
        <v>45</v>
      </c>
      <c r="N108" s="57">
        <f>N82+10</f>
        <v>66</v>
      </c>
      <c r="O108" s="46">
        <v>1</v>
      </c>
      <c r="P108" s="5">
        <v>1</v>
      </c>
      <c r="Q108" s="5">
        <f>IF(R108=0,0,1+INDEX(por,MATCH(R108,dox,0)))</f>
        <v>0</v>
      </c>
      <c r="R108" s="5">
        <f>IF($O108=0,0,IF(R108&gt;0,R108,IF(ISNA(MATCH(M108,dox,0)),IF(ISNA(MATCH(N108,dox,0)),0,N108),M108)))</f>
        <v>0</v>
      </c>
      <c r="S108" s="5">
        <f>IF(R108=0,0,IF(R108=M108,N108,M108))</f>
        <v>0</v>
      </c>
    </row>
    <row r="109" spans="12:19" ht="13.5">
      <c r="L109" s="1">
        <f>L108+1</f>
        <v>96</v>
      </c>
      <c r="M109" s="68">
        <f>M83+10</f>
        <v>46</v>
      </c>
      <c r="N109" s="57">
        <f>N83+10</f>
        <v>54</v>
      </c>
      <c r="O109" s="46">
        <v>0</v>
      </c>
      <c r="P109" s="5">
        <v>1</v>
      </c>
      <c r="Q109" s="5">
        <f>IF(R109=0,0,1+INDEX(por,MATCH(R109,dox,0)))</f>
        <v>0</v>
      </c>
      <c r="R109" s="5">
        <f>IF($O109=0,0,IF(R109&gt;0,R109,IF(ISNA(MATCH(M109,dox,0)),IF(ISNA(MATCH(N109,dox,0)),0,N109),M109)))</f>
        <v>0</v>
      </c>
      <c r="S109" s="5">
        <f>IF(R109=0,0,IF(R109=M109,N109,M109))</f>
        <v>0</v>
      </c>
    </row>
    <row r="110" spans="12:19" ht="13.5">
      <c r="L110" s="1">
        <f>L109+1</f>
        <v>97</v>
      </c>
      <c r="M110" s="68">
        <f>M84+10</f>
        <v>46</v>
      </c>
      <c r="N110" s="57">
        <f>N84+10</f>
        <v>58</v>
      </c>
      <c r="O110" s="46">
        <v>1</v>
      </c>
      <c r="P110" s="5">
        <v>1</v>
      </c>
      <c r="Q110" s="5">
        <f>IF(R110=0,0,1+INDEX(por,MATCH(R110,dox,0)))</f>
        <v>0</v>
      </c>
      <c r="R110" s="5">
        <f>IF($O110=0,0,IF(R110&gt;0,R110,IF(ISNA(MATCH(M110,dox,0)),IF(ISNA(MATCH(N110,dox,0)),0,N110),M110)))</f>
        <v>0</v>
      </c>
      <c r="S110" s="5">
        <f>IF(R110=0,0,IF(R110=M110,N110,M110))</f>
        <v>0</v>
      </c>
    </row>
    <row r="111" spans="12:19" ht="13.5">
      <c r="L111" s="1">
        <f>L110+1</f>
        <v>98</v>
      </c>
      <c r="M111" s="68">
        <f>M85+10</f>
        <v>46</v>
      </c>
      <c r="N111" s="57">
        <f>N85+10</f>
        <v>65</v>
      </c>
      <c r="O111" s="46">
        <v>1</v>
      </c>
      <c r="P111" s="5">
        <v>1</v>
      </c>
      <c r="Q111" s="5">
        <f>IF(R111=0,0,1+INDEX(por,MATCH(R111,dox,0)))</f>
        <v>0</v>
      </c>
      <c r="R111" s="5">
        <f>IF($O111=0,0,IF(R111&gt;0,R111,IF(ISNA(MATCH(M111,dox,0)),IF(ISNA(MATCH(N111,dox,0)),0,N111),M111)))</f>
        <v>0</v>
      </c>
      <c r="S111" s="5">
        <f>IF(R111=0,0,IF(R111=M111,N111,M111))</f>
        <v>0</v>
      </c>
    </row>
    <row r="112" spans="12:19" ht="13.5">
      <c r="L112" s="1">
        <f>L111+1</f>
        <v>99</v>
      </c>
      <c r="M112" s="68">
        <f>M86+10</f>
        <v>46</v>
      </c>
      <c r="N112" s="57">
        <f>N86+10</f>
        <v>67</v>
      </c>
      <c r="O112" s="46">
        <v>0</v>
      </c>
      <c r="P112" s="5">
        <v>1</v>
      </c>
      <c r="Q112" s="5">
        <f>IF(R112=0,0,1+INDEX(por,MATCH(R112,dox,0)))</f>
        <v>0</v>
      </c>
      <c r="R112" s="5">
        <f>IF($O112=0,0,IF(R112&gt;0,R112,IF(ISNA(MATCH(M112,dox,0)),IF(ISNA(MATCH(N112,dox,0)),0,N112),M112)))</f>
        <v>0</v>
      </c>
      <c r="S112" s="5">
        <f>IF(R112=0,0,IF(R112=M112,N112,M112))</f>
        <v>0</v>
      </c>
    </row>
    <row r="113" spans="12:19" ht="13.5">
      <c r="L113" s="1">
        <f>L112+1</f>
        <v>100</v>
      </c>
      <c r="M113" s="68">
        <f>M87+10</f>
        <v>47</v>
      </c>
      <c r="N113" s="57">
        <f>N87+10</f>
        <v>55</v>
      </c>
      <c r="O113" s="46">
        <v>1</v>
      </c>
      <c r="P113" s="5">
        <v>1</v>
      </c>
      <c r="Q113" s="5">
        <f>IF(R113=0,0,1+INDEX(por,MATCH(R113,dox,0)))</f>
        <v>0</v>
      </c>
      <c r="R113" s="5">
        <f>IF($O113=0,0,IF(R113&gt;0,R113,IF(ISNA(MATCH(M113,dox,0)),IF(ISNA(MATCH(N113,dox,0)),0,N113),M113)))</f>
        <v>0</v>
      </c>
      <c r="S113" s="5">
        <f>IF(R113=0,0,IF(R113=M113,N113,M113))</f>
        <v>0</v>
      </c>
    </row>
    <row r="114" spans="12:19" ht="13.5">
      <c r="L114" s="1">
        <f>L113+1</f>
        <v>101</v>
      </c>
      <c r="M114" s="68">
        <f>M88+10</f>
        <v>47</v>
      </c>
      <c r="N114" s="57">
        <f>N88+10</f>
        <v>66</v>
      </c>
      <c r="O114" s="46">
        <v>1</v>
      </c>
      <c r="P114" s="5">
        <v>1</v>
      </c>
      <c r="Q114" s="5">
        <f>IF(R114=0,0,1+INDEX(por,MATCH(R114,dox,0)))</f>
        <v>0</v>
      </c>
      <c r="R114" s="5">
        <f>IF($O114=0,0,IF(R114&gt;0,R114,IF(ISNA(MATCH(M114,dox,0)),IF(ISNA(MATCH(N114,dox,0)),0,N114),M114)))</f>
        <v>0</v>
      </c>
      <c r="S114" s="5">
        <f>IF(R114=0,0,IF(R114=M114,N114,M114))</f>
        <v>0</v>
      </c>
    </row>
    <row r="115" spans="12:19" ht="13.5">
      <c r="L115" s="1">
        <f>L114+1</f>
        <v>102</v>
      </c>
      <c r="M115" s="68">
        <f>M89+10</f>
        <v>47</v>
      </c>
      <c r="N115" s="57">
        <f>N89+10</f>
        <v>68</v>
      </c>
      <c r="O115" s="46">
        <v>0</v>
      </c>
      <c r="P115" s="5">
        <v>1</v>
      </c>
      <c r="Q115" s="5">
        <f>IF(R115=0,0,1+INDEX(por,MATCH(R115,dox,0)))</f>
        <v>0</v>
      </c>
      <c r="R115" s="5">
        <f>IF($O115=0,0,IF(R115&gt;0,R115,IF(ISNA(MATCH(M115,dox,0)),IF(ISNA(MATCH(N115,dox,0)),0,N115),M115)))</f>
        <v>0</v>
      </c>
      <c r="S115" s="5">
        <f>IF(R115=0,0,IF(R115=M115,N115,M115))</f>
        <v>0</v>
      </c>
    </row>
    <row r="116" spans="12:19" ht="13.5">
      <c r="L116" s="1">
        <f>L115+1</f>
        <v>103</v>
      </c>
      <c r="M116" s="68">
        <f>M90+10</f>
        <v>48</v>
      </c>
      <c r="N116" s="57">
        <f>N90+10</f>
        <v>56</v>
      </c>
      <c r="O116" s="46">
        <v>0</v>
      </c>
      <c r="P116" s="5">
        <v>1</v>
      </c>
      <c r="Q116" s="5">
        <f>IF(R116=0,0,1+INDEX(por,MATCH(R116,dox,0)))</f>
        <v>0</v>
      </c>
      <c r="R116" s="5">
        <f>IF($O116=0,0,IF(R116&gt;0,R116,IF(ISNA(MATCH(M116,dox,0)),IF(ISNA(MATCH(N116,dox,0)),0,N116),M116)))</f>
        <v>0</v>
      </c>
      <c r="S116" s="5">
        <f>IF(R116=0,0,IF(R116=M116,N116,M116))</f>
        <v>0</v>
      </c>
    </row>
    <row r="117" spans="12:19" ht="13.5">
      <c r="L117" s="1">
        <f>L116+1</f>
        <v>104</v>
      </c>
      <c r="M117" s="68">
        <f>M91+10</f>
        <v>48</v>
      </c>
      <c r="N117" s="57">
        <f>N91+10</f>
        <v>67</v>
      </c>
      <c r="O117" s="46">
        <v>1</v>
      </c>
      <c r="P117" s="5">
        <v>1</v>
      </c>
      <c r="Q117" s="5">
        <f>IF(R117=0,0,1+INDEX(por,MATCH(R117,dox,0)))</f>
        <v>0</v>
      </c>
      <c r="R117" s="5">
        <f>IF($O117=0,0,IF(R117&gt;0,R117,IF(ISNA(MATCH(M117,dox,0)),IF(ISNA(MATCH(N117,dox,0)),0,N117),M117)))</f>
        <v>0</v>
      </c>
      <c r="S117" s="5">
        <f>IF(R117=0,0,IF(R117=M117,N117,M117))</f>
        <v>0</v>
      </c>
    </row>
    <row r="118" spans="12:19" ht="13.5">
      <c r="L118" s="1">
        <f>L117+1</f>
        <v>105</v>
      </c>
      <c r="M118" s="68">
        <f>M92+10</f>
        <v>51</v>
      </c>
      <c r="N118" s="57">
        <f>N92+10</f>
        <v>63</v>
      </c>
      <c r="O118" s="46">
        <v>1</v>
      </c>
      <c r="P118" s="5">
        <v>1</v>
      </c>
      <c r="Q118" s="5">
        <f>IF(R118=0,0,1+INDEX(por,MATCH(R118,dox,0)))</f>
        <v>0</v>
      </c>
      <c r="R118" s="5">
        <f>IF($O118=0,0,IF(R118&gt;0,R118,IF(ISNA(MATCH(M118,dox,0)),IF(ISNA(MATCH(N118,dox,0)),0,N118),M118)))</f>
        <v>0</v>
      </c>
      <c r="S118" s="5">
        <f>IF(R118=0,0,IF(R118=M118,N118,M118))</f>
        <v>0</v>
      </c>
    </row>
    <row r="119" spans="12:19" ht="13.5">
      <c r="L119" s="1">
        <f>L118+1</f>
        <v>106</v>
      </c>
      <c r="M119" s="68">
        <f>M93+10</f>
        <v>51</v>
      </c>
      <c r="N119" s="57">
        <f>N93+10</f>
        <v>72</v>
      </c>
      <c r="O119" s="46">
        <v>0</v>
      </c>
      <c r="P119" s="5">
        <v>1</v>
      </c>
      <c r="Q119" s="5">
        <f>IF(R119=0,0,1+INDEX(por,MATCH(R119,dox,0)))</f>
        <v>0</v>
      </c>
      <c r="R119" s="5">
        <f>IF($O119=0,0,IF(R119&gt;0,R119,IF(ISNA(MATCH(M119,dox,0)),IF(ISNA(MATCH(N119,dox,0)),0,N119),M119)))</f>
        <v>0</v>
      </c>
      <c r="S119" s="5">
        <f>IF(R119=0,0,IF(R119=M119,N119,M119))</f>
        <v>0</v>
      </c>
    </row>
    <row r="120" spans="12:19" ht="13.5">
      <c r="L120" s="1">
        <f>L119+1</f>
        <v>107</v>
      </c>
      <c r="M120" s="68">
        <f>M94+10</f>
        <v>52</v>
      </c>
      <c r="N120" s="57">
        <f>N94+10</f>
        <v>64</v>
      </c>
      <c r="O120" s="46">
        <v>0</v>
      </c>
      <c r="P120" s="5">
        <v>1</v>
      </c>
      <c r="Q120" s="5">
        <f>IF(R120=0,0,1+INDEX(por,MATCH(R120,dox,0)))</f>
        <v>0</v>
      </c>
      <c r="R120" s="5">
        <f>IF($O120=0,0,IF(R120&gt;0,R120,IF(ISNA(MATCH(M120,dox,0)),IF(ISNA(MATCH(N120,dox,0)),0,N120),M120)))</f>
        <v>0</v>
      </c>
      <c r="S120" s="5">
        <f>IF(R120=0,0,IF(R120=M120,N120,M120))</f>
        <v>0</v>
      </c>
    </row>
    <row r="121" spans="12:19" ht="13.5">
      <c r="L121" s="1">
        <f>L120+1</f>
        <v>108</v>
      </c>
      <c r="M121" s="68">
        <f>M95+10</f>
        <v>52</v>
      </c>
      <c r="N121" s="57">
        <f>N95+10</f>
        <v>71</v>
      </c>
      <c r="O121" s="46">
        <v>1</v>
      </c>
      <c r="P121" s="5">
        <v>1</v>
      </c>
      <c r="Q121" s="5">
        <f>IF(R121=0,0,1+INDEX(por,MATCH(R121,dox,0)))</f>
        <v>0</v>
      </c>
      <c r="R121" s="5">
        <f>IF($O121=0,0,IF(R121&gt;0,R121,IF(ISNA(MATCH(M121,dox,0)),IF(ISNA(MATCH(N121,dox,0)),0,N121),M121)))</f>
        <v>0</v>
      </c>
      <c r="S121" s="5">
        <f>IF(R121=0,0,IF(R121=M121,N121,M121))</f>
        <v>0</v>
      </c>
    </row>
    <row r="122" spans="12:19" ht="13.5">
      <c r="L122" s="1">
        <f>L121+1</f>
        <v>109</v>
      </c>
      <c r="M122" s="68">
        <f>M96+10</f>
        <v>52</v>
      </c>
      <c r="N122" s="57">
        <f>N96+10</f>
        <v>73</v>
      </c>
      <c r="O122" s="46">
        <v>0</v>
      </c>
      <c r="P122" s="5">
        <v>1</v>
      </c>
      <c r="Q122" s="5">
        <f>IF(R122=0,0,1+INDEX(por,MATCH(R122,dox,0)))</f>
        <v>0</v>
      </c>
      <c r="R122" s="5">
        <f>IF($O122=0,0,IF(R122&gt;0,R122,IF(ISNA(MATCH(M122,dox,0)),IF(ISNA(MATCH(N122,dox,0)),0,N122),M122)))</f>
        <v>0</v>
      </c>
      <c r="S122" s="5">
        <f>IF(R122=0,0,IF(R122=M122,N122,M122))</f>
        <v>0</v>
      </c>
    </row>
    <row r="123" spans="12:19" ht="13.5">
      <c r="L123" s="1">
        <f>L122+1</f>
        <v>110</v>
      </c>
      <c r="M123" s="68">
        <f>M97+10</f>
        <v>53</v>
      </c>
      <c r="N123" s="57">
        <f>N97+10</f>
        <v>61</v>
      </c>
      <c r="O123" s="46">
        <v>1</v>
      </c>
      <c r="P123" s="5">
        <v>1</v>
      </c>
      <c r="Q123" s="5">
        <f>IF(R123=0,0,1+INDEX(por,MATCH(R123,dox,0)))</f>
        <v>0</v>
      </c>
      <c r="R123" s="5">
        <f>IF($O123=0,0,IF(R123&gt;0,R123,IF(ISNA(MATCH(M123,dox,0)),IF(ISNA(MATCH(N123,dox,0)),0,N123),M123)))</f>
        <v>0</v>
      </c>
      <c r="S123" s="5">
        <f>IF(R123=0,0,IF(R123=M123,N123,M123))</f>
        <v>0</v>
      </c>
    </row>
    <row r="124" spans="12:19" ht="13.5">
      <c r="L124" s="1">
        <f>L123+1</f>
        <v>111</v>
      </c>
      <c r="M124" s="68">
        <f>M98+10</f>
        <v>53</v>
      </c>
      <c r="N124" s="57">
        <f>N98+10</f>
        <v>65</v>
      </c>
      <c r="O124" s="46">
        <v>0</v>
      </c>
      <c r="P124" s="5">
        <v>1</v>
      </c>
      <c r="Q124" s="5">
        <f>IF(R124=0,0,1+INDEX(por,MATCH(R124,dox,0)))</f>
        <v>0</v>
      </c>
      <c r="R124" s="5">
        <f>IF($O124=0,0,IF(R124&gt;0,R124,IF(ISNA(MATCH(M124,dox,0)),IF(ISNA(MATCH(N124,dox,0)),0,N124),M124)))</f>
        <v>0</v>
      </c>
      <c r="S124" s="5">
        <f>IF(R124=0,0,IF(R124=M124,N124,M124))</f>
        <v>0</v>
      </c>
    </row>
    <row r="125" spans="12:19" ht="13.5">
      <c r="L125" s="1">
        <f>L124+1</f>
        <v>112</v>
      </c>
      <c r="M125" s="68">
        <f>M99+10</f>
        <v>53</v>
      </c>
      <c r="N125" s="57">
        <f>N99+10</f>
        <v>72</v>
      </c>
      <c r="O125" s="46">
        <v>0</v>
      </c>
      <c r="P125" s="5">
        <v>1</v>
      </c>
      <c r="Q125" s="5">
        <f>IF(R125=0,0,1+INDEX(por,MATCH(R125,dox,0)))</f>
        <v>0</v>
      </c>
      <c r="R125" s="5">
        <f>IF($O125=0,0,IF(R125&gt;0,R125,IF(ISNA(MATCH(M125,dox,0)),IF(ISNA(MATCH(N125,dox,0)),0,N125),M125)))</f>
        <v>0</v>
      </c>
      <c r="S125" s="5">
        <f>IF(R125=0,0,IF(R125=M125,N125,M125))</f>
        <v>0</v>
      </c>
    </row>
    <row r="126" spans="12:19" ht="13.5">
      <c r="L126" s="1">
        <f>L125+1</f>
        <v>113</v>
      </c>
      <c r="M126" s="68">
        <f>M100+10</f>
        <v>53</v>
      </c>
      <c r="N126" s="57">
        <f>N100+10</f>
        <v>74</v>
      </c>
      <c r="O126" s="46">
        <v>0</v>
      </c>
      <c r="P126" s="5">
        <v>1</v>
      </c>
      <c r="Q126" s="5">
        <f>IF(R126=0,0,1+INDEX(por,MATCH(R126,dox,0)))</f>
        <v>0</v>
      </c>
      <c r="R126" s="5">
        <f>IF($O126=0,0,IF(R126&gt;0,R126,IF(ISNA(MATCH(M126,dox,0)),IF(ISNA(MATCH(N126,dox,0)),0,N126),M126)))</f>
        <v>0</v>
      </c>
      <c r="S126" s="5">
        <f>IF(R126=0,0,IF(R126=M126,N126,M126))</f>
        <v>0</v>
      </c>
    </row>
    <row r="127" spans="12:19" ht="13.5">
      <c r="L127" s="1">
        <f>L126+1</f>
        <v>114</v>
      </c>
      <c r="M127" s="68">
        <f>M101+10</f>
        <v>54</v>
      </c>
      <c r="N127" s="57">
        <f>N101+10</f>
        <v>62</v>
      </c>
      <c r="O127" s="46">
        <v>0</v>
      </c>
      <c r="P127" s="5">
        <v>1</v>
      </c>
      <c r="Q127" s="5">
        <f>IF(R127=0,0,1+INDEX(por,MATCH(R127,dox,0)))</f>
        <v>0</v>
      </c>
      <c r="R127" s="5">
        <f>IF($O127=0,0,IF(R127&gt;0,R127,IF(ISNA(MATCH(M127,dox,0)),IF(ISNA(MATCH(N127,dox,0)),0,N127),M127)))</f>
        <v>0</v>
      </c>
      <c r="S127" s="5">
        <f>IF(R127=0,0,IF(R127=M127,N127,M127))</f>
        <v>0</v>
      </c>
    </row>
    <row r="128" spans="12:19" ht="13.5">
      <c r="L128" s="1">
        <f>L127+1</f>
        <v>115</v>
      </c>
      <c r="M128" s="68">
        <f>M102+10</f>
        <v>54</v>
      </c>
      <c r="N128" s="57">
        <f>N102+10</f>
        <v>66</v>
      </c>
      <c r="O128" s="46">
        <v>0</v>
      </c>
      <c r="P128" s="5">
        <v>1</v>
      </c>
      <c r="Q128" s="5">
        <f>IF(R128=0,0,1+INDEX(por,MATCH(R128,dox,0)))</f>
        <v>0</v>
      </c>
      <c r="R128" s="5">
        <f>IF($O128=0,0,IF(R128&gt;0,R128,IF(ISNA(MATCH(M128,dox,0)),IF(ISNA(MATCH(N128,dox,0)),0,N128),M128)))</f>
        <v>0</v>
      </c>
      <c r="S128" s="5">
        <f>IF(R128=0,0,IF(R128=M128,N128,M128))</f>
        <v>0</v>
      </c>
    </row>
    <row r="129" spans="12:19" ht="13.5">
      <c r="L129" s="1">
        <f>L128+1</f>
        <v>116</v>
      </c>
      <c r="M129" s="68">
        <f>M103+10</f>
        <v>54</v>
      </c>
      <c r="N129" s="57">
        <f>N103+10</f>
        <v>73</v>
      </c>
      <c r="O129" s="46">
        <v>0</v>
      </c>
      <c r="P129" s="5">
        <v>1</v>
      </c>
      <c r="Q129" s="5">
        <f>IF(R129=0,0,1+INDEX(por,MATCH(R129,dox,0)))</f>
        <v>0</v>
      </c>
      <c r="R129" s="5">
        <f>IF($O129=0,0,IF(R129&gt;0,R129,IF(ISNA(MATCH(M129,dox,0)),IF(ISNA(MATCH(N129,dox,0)),0,N129),M129)))</f>
        <v>0</v>
      </c>
      <c r="S129" s="5">
        <f>IF(R129=0,0,IF(R129=M129,N129,M129))</f>
        <v>0</v>
      </c>
    </row>
    <row r="130" spans="12:19" ht="13.5">
      <c r="L130" s="1">
        <f>L129+1</f>
        <v>117</v>
      </c>
      <c r="M130" s="68">
        <f>M104+10</f>
        <v>54</v>
      </c>
      <c r="N130" s="57">
        <f>N104+10</f>
        <v>75</v>
      </c>
      <c r="O130" s="46">
        <v>0</v>
      </c>
      <c r="P130" s="5">
        <v>1</v>
      </c>
      <c r="Q130" s="5">
        <f>IF(R130=0,0,1+INDEX(por,MATCH(R130,dox,0)))</f>
        <v>0</v>
      </c>
      <c r="R130" s="5">
        <f>IF($O130=0,0,IF(R130&gt;0,R130,IF(ISNA(MATCH(M130,dox,0)),IF(ISNA(MATCH(N130,dox,0)),0,N130),M130)))</f>
        <v>0</v>
      </c>
      <c r="S130" s="5">
        <f>IF(R130=0,0,IF(R130=M130,N130,M130))</f>
        <v>0</v>
      </c>
    </row>
    <row r="131" spans="12:19" ht="13.5">
      <c r="L131" s="1">
        <f>L130+1</f>
        <v>118</v>
      </c>
      <c r="M131" s="68">
        <f>M105+10</f>
        <v>55</v>
      </c>
      <c r="N131" s="57">
        <f>N105+10</f>
        <v>63</v>
      </c>
      <c r="O131" s="46">
        <v>0</v>
      </c>
      <c r="P131" s="5">
        <v>1</v>
      </c>
      <c r="Q131" s="5">
        <f>IF(R131=0,0,1+INDEX(por,MATCH(R131,dox,0)))</f>
        <v>0</v>
      </c>
      <c r="R131" s="5">
        <f>IF($O131=0,0,IF(R131&gt;0,R131,IF(ISNA(MATCH(M131,dox,0)),IF(ISNA(MATCH(N131,dox,0)),0,N131),M131)))</f>
        <v>0</v>
      </c>
      <c r="S131" s="5">
        <f>IF(R131=0,0,IF(R131=M131,N131,M131))</f>
        <v>0</v>
      </c>
    </row>
    <row r="132" spans="12:19" ht="13.5">
      <c r="L132" s="1">
        <f>L131+1</f>
        <v>119</v>
      </c>
      <c r="M132" s="68">
        <f>M106+10</f>
        <v>55</v>
      </c>
      <c r="N132" s="57">
        <f>N106+10</f>
        <v>67</v>
      </c>
      <c r="O132" s="46">
        <v>0</v>
      </c>
      <c r="P132" s="5">
        <v>1</v>
      </c>
      <c r="Q132" s="5">
        <f>IF(R132=0,0,1+INDEX(por,MATCH(R132,dox,0)))</f>
        <v>0</v>
      </c>
      <c r="R132" s="5">
        <f>IF($O132=0,0,IF(R132&gt;0,R132,IF(ISNA(MATCH(M132,dox,0)),IF(ISNA(MATCH(N132,dox,0)),0,N132),M132)))</f>
        <v>0</v>
      </c>
      <c r="S132" s="5">
        <f>IF(R132=0,0,IF(R132=M132,N132,M132))</f>
        <v>0</v>
      </c>
    </row>
    <row r="133" spans="12:19" ht="13.5">
      <c r="L133" s="1">
        <f>L132+1</f>
        <v>120</v>
      </c>
      <c r="M133" s="68">
        <f>M107+10</f>
        <v>55</v>
      </c>
      <c r="N133" s="57">
        <f>N107+10</f>
        <v>74</v>
      </c>
      <c r="O133" s="46">
        <v>0</v>
      </c>
      <c r="P133" s="5">
        <v>1</v>
      </c>
      <c r="Q133" s="5">
        <f>IF(R133=0,0,1+INDEX(por,MATCH(R133,dox,0)))</f>
        <v>0</v>
      </c>
      <c r="R133" s="5">
        <f>IF($O133=0,0,IF(R133&gt;0,R133,IF(ISNA(MATCH(M133,dox,0)),IF(ISNA(MATCH(N133,dox,0)),0,N133),M133)))</f>
        <v>0</v>
      </c>
      <c r="S133" s="5">
        <f>IF(R133=0,0,IF(R133=M133,N133,M133))</f>
        <v>0</v>
      </c>
    </row>
    <row r="134" spans="12:19" ht="13.5">
      <c r="L134" s="1">
        <f>L133+1</f>
        <v>121</v>
      </c>
      <c r="M134" s="68">
        <f>M108+10</f>
        <v>55</v>
      </c>
      <c r="N134" s="57">
        <f>N108+10</f>
        <v>76</v>
      </c>
      <c r="O134" s="46">
        <v>0</v>
      </c>
      <c r="P134" s="5">
        <v>1</v>
      </c>
      <c r="Q134" s="5">
        <f>IF(R134=0,0,1+INDEX(por,MATCH(R134,dox,0)))</f>
        <v>0</v>
      </c>
      <c r="R134" s="5">
        <f>IF($O134=0,0,IF(R134&gt;0,R134,IF(ISNA(MATCH(M134,dox,0)),IF(ISNA(MATCH(N134,dox,0)),0,N134),M134)))</f>
        <v>0</v>
      </c>
      <c r="S134" s="5">
        <f>IF(R134=0,0,IF(R134=M134,N134,M134))</f>
        <v>0</v>
      </c>
    </row>
    <row r="135" spans="12:19" ht="13.5">
      <c r="L135" s="1">
        <f>L134+1</f>
        <v>122</v>
      </c>
      <c r="M135" s="68">
        <f>M109+10</f>
        <v>56</v>
      </c>
      <c r="N135" s="57">
        <f>N109+10</f>
        <v>64</v>
      </c>
      <c r="O135" s="46">
        <v>0</v>
      </c>
      <c r="P135" s="5">
        <v>1</v>
      </c>
      <c r="Q135" s="5">
        <f>IF(R135=0,0,1+INDEX(por,MATCH(R135,dox,0)))</f>
        <v>0</v>
      </c>
      <c r="R135" s="5">
        <f>IF($O135=0,0,IF(R135&gt;0,R135,IF(ISNA(MATCH(M135,dox,0)),IF(ISNA(MATCH(N135,dox,0)),0,N135),M135)))</f>
        <v>0</v>
      </c>
      <c r="S135" s="5">
        <f>IF(R135=0,0,IF(R135=M135,N135,M135))</f>
        <v>0</v>
      </c>
    </row>
    <row r="136" spans="12:19" ht="13.5">
      <c r="L136" s="1">
        <f>L135+1</f>
        <v>123</v>
      </c>
      <c r="M136" s="68">
        <f>M110+10</f>
        <v>56</v>
      </c>
      <c r="N136" s="57">
        <f>N110+10</f>
        <v>68</v>
      </c>
      <c r="O136" s="46">
        <v>1</v>
      </c>
      <c r="P136" s="5">
        <v>1</v>
      </c>
      <c r="Q136" s="5">
        <f>IF(R136=0,0,1+INDEX(por,MATCH(R136,dox,0)))</f>
        <v>0</v>
      </c>
      <c r="R136" s="5">
        <f>IF($O136=0,0,IF(R136&gt;0,R136,IF(ISNA(MATCH(M136,dox,0)),IF(ISNA(MATCH(N136,dox,0)),0,N136),M136)))</f>
        <v>0</v>
      </c>
      <c r="S136" s="5">
        <f>IF(R136=0,0,IF(R136=M136,N136,M136))</f>
        <v>0</v>
      </c>
    </row>
    <row r="137" spans="12:19" ht="13.5">
      <c r="L137" s="1">
        <f>L136+1</f>
        <v>124</v>
      </c>
      <c r="M137" s="68">
        <f>M111+10</f>
        <v>56</v>
      </c>
      <c r="N137" s="57">
        <f>N111+10</f>
        <v>75</v>
      </c>
      <c r="O137" s="46">
        <v>0</v>
      </c>
      <c r="P137" s="5">
        <v>1</v>
      </c>
      <c r="Q137" s="5">
        <f>IF(R137=0,0,1+INDEX(por,MATCH(R137,dox,0)))</f>
        <v>0</v>
      </c>
      <c r="R137" s="5">
        <f>IF($O137=0,0,IF(R137&gt;0,R137,IF(ISNA(MATCH(M137,dox,0)),IF(ISNA(MATCH(N137,dox,0)),0,N137),M137)))</f>
        <v>0</v>
      </c>
      <c r="S137" s="5">
        <f>IF(R137=0,0,IF(R137=M137,N137,M137))</f>
        <v>0</v>
      </c>
    </row>
    <row r="138" spans="12:19" ht="13.5">
      <c r="L138" s="1">
        <f>L137+1</f>
        <v>125</v>
      </c>
      <c r="M138" s="68">
        <f>M112+10</f>
        <v>56</v>
      </c>
      <c r="N138" s="57">
        <f>N112+10</f>
        <v>77</v>
      </c>
      <c r="O138" s="46">
        <v>0</v>
      </c>
      <c r="P138" s="5">
        <v>1</v>
      </c>
      <c r="Q138" s="5">
        <f>IF(R138=0,0,1+INDEX(por,MATCH(R138,dox,0)))</f>
        <v>0</v>
      </c>
      <c r="R138" s="5">
        <f>IF($O138=0,0,IF(R138&gt;0,R138,IF(ISNA(MATCH(M138,dox,0)),IF(ISNA(MATCH(N138,dox,0)),0,N138),M138)))</f>
        <v>0</v>
      </c>
      <c r="S138" s="5">
        <f>IF(R138=0,0,IF(R138=M138,N138,M138))</f>
        <v>0</v>
      </c>
    </row>
    <row r="139" spans="12:19" ht="13.5">
      <c r="L139" s="1">
        <f>L138+1</f>
        <v>126</v>
      </c>
      <c r="M139" s="68">
        <f>M113+10</f>
        <v>57</v>
      </c>
      <c r="N139" s="57">
        <f>N113+10</f>
        <v>65</v>
      </c>
      <c r="O139" s="46">
        <v>0</v>
      </c>
      <c r="P139" s="5">
        <v>1</v>
      </c>
      <c r="Q139" s="5">
        <f>IF(R139=0,0,1+INDEX(por,MATCH(R139,dox,0)))</f>
        <v>0</v>
      </c>
      <c r="R139" s="5">
        <f>IF($O139=0,0,IF(R139&gt;0,R139,IF(ISNA(MATCH(M139,dox,0)),IF(ISNA(MATCH(N139,dox,0)),0,N139),M139)))</f>
        <v>0</v>
      </c>
      <c r="S139" s="5">
        <f>IF(R139=0,0,IF(R139=M139,N139,M139))</f>
        <v>0</v>
      </c>
    </row>
    <row r="140" spans="12:19" ht="13.5">
      <c r="L140" s="1">
        <f>L139+1</f>
        <v>127</v>
      </c>
      <c r="M140" s="68">
        <f>M114+10</f>
        <v>57</v>
      </c>
      <c r="N140" s="57">
        <f>N114+10</f>
        <v>76</v>
      </c>
      <c r="O140" s="46">
        <v>0</v>
      </c>
      <c r="P140" s="5">
        <v>1</v>
      </c>
      <c r="Q140" s="5">
        <f>IF(R140=0,0,1+INDEX(por,MATCH(R140,dox,0)))</f>
        <v>0</v>
      </c>
      <c r="R140" s="5">
        <f>IF($O140=0,0,IF(R140&gt;0,R140,IF(ISNA(MATCH(M140,dox,0)),IF(ISNA(MATCH(N140,dox,0)),0,N140),M140)))</f>
        <v>0</v>
      </c>
      <c r="S140" s="5">
        <f>IF(R140=0,0,IF(R140=M140,N140,M140))</f>
        <v>0</v>
      </c>
    </row>
    <row r="141" spans="12:19" ht="13.5">
      <c r="L141" s="1">
        <f>L140+1</f>
        <v>128</v>
      </c>
      <c r="M141" s="68">
        <f>M115+10</f>
        <v>57</v>
      </c>
      <c r="N141" s="57">
        <f>N115+10</f>
        <v>78</v>
      </c>
      <c r="O141" s="46">
        <v>1</v>
      </c>
      <c r="P141" s="5">
        <v>1</v>
      </c>
      <c r="Q141" s="5">
        <f>IF(R141=0,0,1+INDEX(por,MATCH(R141,dox,0)))</f>
        <v>0</v>
      </c>
      <c r="R141" s="5">
        <f>IF($O141=0,0,IF(R141&gt;0,R141,IF(ISNA(MATCH(M141,dox,0)),IF(ISNA(MATCH(N141,dox,0)),0,N141),M141)))</f>
        <v>0</v>
      </c>
      <c r="S141" s="5">
        <f>IF(R141=0,0,IF(R141=M141,N141,M141))</f>
        <v>0</v>
      </c>
    </row>
    <row r="142" spans="12:19" ht="13.5">
      <c r="L142" s="1">
        <f>L141+1</f>
        <v>129</v>
      </c>
      <c r="M142" s="68">
        <f>M116+10</f>
        <v>58</v>
      </c>
      <c r="N142" s="57">
        <f>N116+10</f>
        <v>66</v>
      </c>
      <c r="O142" s="46">
        <v>0</v>
      </c>
      <c r="P142" s="5">
        <v>1</v>
      </c>
      <c r="Q142" s="5">
        <f>IF(R142=0,0,1+INDEX(por,MATCH(R142,dox,0)))</f>
        <v>0</v>
      </c>
      <c r="R142" s="5">
        <f>IF($O142=0,0,IF(R142&gt;0,R142,IF(ISNA(MATCH(M142,dox,0)),IF(ISNA(MATCH(N142,dox,0)),0,N142),M142)))</f>
        <v>0</v>
      </c>
      <c r="S142" s="5">
        <f>IF(R142=0,0,IF(R142=M142,N142,M142))</f>
        <v>0</v>
      </c>
    </row>
    <row r="143" spans="12:19" ht="13.5">
      <c r="L143" s="1">
        <f>L142+1</f>
        <v>130</v>
      </c>
      <c r="M143" s="68">
        <f>M117+10</f>
        <v>58</v>
      </c>
      <c r="N143" s="57">
        <f>N117+10</f>
        <v>77</v>
      </c>
      <c r="O143" s="46">
        <v>1</v>
      </c>
      <c r="P143" s="5">
        <v>1</v>
      </c>
      <c r="Q143" s="5">
        <f>IF(R143=0,0,1+INDEX(por,MATCH(R143,dox,0)))</f>
        <v>0</v>
      </c>
      <c r="R143" s="5">
        <f>IF($O143=0,0,IF(R143&gt;0,R143,IF(ISNA(MATCH(M143,dox,0)),IF(ISNA(MATCH(N143,dox,0)),0,N143),M143)))</f>
        <v>0</v>
      </c>
      <c r="S143" s="5">
        <f>IF(R143=0,0,IF(R143=M143,N143,M143))</f>
        <v>0</v>
      </c>
    </row>
    <row r="144" spans="12:19" ht="13.5">
      <c r="L144" s="1">
        <f>L143+1</f>
        <v>131</v>
      </c>
      <c r="M144" s="68">
        <f>M118+10</f>
        <v>61</v>
      </c>
      <c r="N144" s="57">
        <f>N118+10</f>
        <v>73</v>
      </c>
      <c r="O144" s="46">
        <v>0</v>
      </c>
      <c r="P144" s="5">
        <v>1</v>
      </c>
      <c r="Q144" s="5">
        <f>IF(R144=0,0,1+INDEX(por,MATCH(R144,dox,0)))</f>
        <v>0</v>
      </c>
      <c r="R144" s="5">
        <f>IF($O144=0,0,IF(R144&gt;0,R144,IF(ISNA(MATCH(M144,dox,0)),IF(ISNA(MATCH(N144,dox,0)),0,N144),M144)))</f>
        <v>0</v>
      </c>
      <c r="S144" s="5">
        <f>IF(R144=0,0,IF(R144=M144,N144,M144))</f>
        <v>0</v>
      </c>
    </row>
    <row r="145" spans="12:19" ht="13.5">
      <c r="L145" s="1">
        <f>L144+1</f>
        <v>132</v>
      </c>
      <c r="M145" s="68">
        <f>M119+10</f>
        <v>61</v>
      </c>
      <c r="N145" s="57">
        <f>N119+10</f>
        <v>82</v>
      </c>
      <c r="O145" s="46">
        <v>0</v>
      </c>
      <c r="P145" s="5">
        <v>1</v>
      </c>
      <c r="Q145" s="5">
        <f>IF(R145=0,0,1+INDEX(por,MATCH(R145,dox,0)))</f>
        <v>0</v>
      </c>
      <c r="R145" s="5">
        <f>IF($O145=0,0,IF(R145&gt;0,R145,IF(ISNA(MATCH(M145,dox,0)),IF(ISNA(MATCH(N145,dox,0)),0,N145),M145)))</f>
        <v>0</v>
      </c>
      <c r="S145" s="5">
        <f>IF(R145=0,0,IF(R145=M145,N145,M145))</f>
        <v>0</v>
      </c>
    </row>
    <row r="146" spans="12:19" ht="13.5">
      <c r="L146" s="1">
        <f>L145+1</f>
        <v>133</v>
      </c>
      <c r="M146" s="68">
        <f>M120+10</f>
        <v>62</v>
      </c>
      <c r="N146" s="57">
        <f>N120+10</f>
        <v>74</v>
      </c>
      <c r="O146" s="46">
        <v>0</v>
      </c>
      <c r="P146" s="5">
        <v>1</v>
      </c>
      <c r="Q146" s="5">
        <f>IF(R146=0,0,1+INDEX(por,MATCH(R146,dox,0)))</f>
        <v>0</v>
      </c>
      <c r="R146" s="5">
        <f>IF($O146=0,0,IF(R146&gt;0,R146,IF(ISNA(MATCH(M146,dox,0)),IF(ISNA(MATCH(N146,dox,0)),0,N146),M146)))</f>
        <v>0</v>
      </c>
      <c r="S146" s="5">
        <f>IF(R146=0,0,IF(R146=M146,N146,M146))</f>
        <v>0</v>
      </c>
    </row>
    <row r="147" spans="12:19" ht="13.5">
      <c r="L147" s="1">
        <f>L146+1</f>
        <v>134</v>
      </c>
      <c r="M147" s="68">
        <f>M121+10</f>
        <v>62</v>
      </c>
      <c r="N147" s="57">
        <f>N121+10</f>
        <v>81</v>
      </c>
      <c r="O147" s="46">
        <v>1</v>
      </c>
      <c r="P147" s="5">
        <v>1</v>
      </c>
      <c r="Q147" s="5">
        <f>IF(R147=0,0,1+INDEX(por,MATCH(R147,dox,0)))</f>
        <v>0</v>
      </c>
      <c r="R147" s="5">
        <f>IF($O147=0,0,IF(R147&gt;0,R147,IF(ISNA(MATCH(M147,dox,0)),IF(ISNA(MATCH(N147,dox,0)),0,N147),M147)))</f>
        <v>0</v>
      </c>
      <c r="S147" s="5">
        <f>IF(R147=0,0,IF(R147=M147,N147,M147))</f>
        <v>0</v>
      </c>
    </row>
    <row r="148" spans="12:19" ht="13.5">
      <c r="L148" s="1">
        <f>L147+1</f>
        <v>135</v>
      </c>
      <c r="M148" s="68">
        <f>M122+10</f>
        <v>62</v>
      </c>
      <c r="N148" s="57">
        <f>N122+10</f>
        <v>83</v>
      </c>
      <c r="O148" s="46">
        <v>0</v>
      </c>
      <c r="P148" s="5">
        <v>1</v>
      </c>
      <c r="Q148" s="5">
        <f>IF(R148=0,0,1+INDEX(por,MATCH(R148,dox,0)))</f>
        <v>0</v>
      </c>
      <c r="R148" s="5">
        <f>IF($O148=0,0,IF(R148&gt;0,R148,IF(ISNA(MATCH(M148,dox,0)),IF(ISNA(MATCH(N148,dox,0)),0,N148),M148)))</f>
        <v>0</v>
      </c>
      <c r="S148" s="5">
        <f>IF(R148=0,0,IF(R148=M148,N148,M148))</f>
        <v>0</v>
      </c>
    </row>
    <row r="149" spans="12:19" ht="13.5">
      <c r="L149" s="1">
        <f>L148+1</f>
        <v>136</v>
      </c>
      <c r="M149" s="68">
        <f>M123+10</f>
        <v>63</v>
      </c>
      <c r="N149" s="57">
        <f>N123+10</f>
        <v>71</v>
      </c>
      <c r="O149" s="46">
        <v>0</v>
      </c>
      <c r="P149" s="5">
        <v>1</v>
      </c>
      <c r="Q149" s="5">
        <f>IF(R149=0,0,1+INDEX(por,MATCH(R149,dox,0)))</f>
        <v>0</v>
      </c>
      <c r="R149" s="5">
        <f>IF($O149=0,0,IF(R149&gt;0,R149,IF(ISNA(MATCH(M149,dox,0)),IF(ISNA(MATCH(N149,dox,0)),0,N149),M149)))</f>
        <v>0</v>
      </c>
      <c r="S149" s="5">
        <f>IF(R149=0,0,IF(R149=M149,N149,M149))</f>
        <v>0</v>
      </c>
    </row>
    <row r="150" spans="12:19" ht="13.5">
      <c r="L150" s="1">
        <f>L149+1</f>
        <v>137</v>
      </c>
      <c r="M150" s="68">
        <f>M124+10</f>
        <v>63</v>
      </c>
      <c r="N150" s="57">
        <f>N124+10</f>
        <v>75</v>
      </c>
      <c r="O150" s="46">
        <v>0</v>
      </c>
      <c r="P150" s="5">
        <v>1</v>
      </c>
      <c r="Q150" s="5">
        <f>IF(R150=0,0,1+INDEX(por,MATCH(R150,dox,0)))</f>
        <v>0</v>
      </c>
      <c r="R150" s="5">
        <f>IF($O150=0,0,IF(R150&gt;0,R150,IF(ISNA(MATCH(M150,dox,0)),IF(ISNA(MATCH(N150,dox,0)),0,N150),M150)))</f>
        <v>0</v>
      </c>
      <c r="S150" s="5">
        <f>IF(R150=0,0,IF(R150=M150,N150,M150))</f>
        <v>0</v>
      </c>
    </row>
    <row r="151" spans="12:19" ht="13.5">
      <c r="L151" s="1">
        <f>L150+1</f>
        <v>138</v>
      </c>
      <c r="M151" s="68">
        <f>M125+10</f>
        <v>63</v>
      </c>
      <c r="N151" s="57">
        <f>N125+10</f>
        <v>82</v>
      </c>
      <c r="O151" s="46">
        <v>1</v>
      </c>
      <c r="P151" s="5">
        <v>1</v>
      </c>
      <c r="Q151" s="5">
        <f>IF(R151=0,0,1+INDEX(por,MATCH(R151,dox,0)))</f>
        <v>0</v>
      </c>
      <c r="R151" s="5">
        <f>IF($O151=0,0,IF(R151&gt;0,R151,IF(ISNA(MATCH(M151,dox,0)),IF(ISNA(MATCH(N151,dox,0)),0,N151),M151)))</f>
        <v>0</v>
      </c>
      <c r="S151" s="5">
        <f>IF(R151=0,0,IF(R151=M151,N151,M151))</f>
        <v>0</v>
      </c>
    </row>
    <row r="152" spans="12:19" ht="13.5">
      <c r="L152" s="1">
        <f>L151+1</f>
        <v>139</v>
      </c>
      <c r="M152" s="68">
        <f>M126+10</f>
        <v>63</v>
      </c>
      <c r="N152" s="57">
        <f>N126+10</f>
        <v>84</v>
      </c>
      <c r="O152" s="46">
        <v>0</v>
      </c>
      <c r="P152" s="5">
        <v>1</v>
      </c>
      <c r="Q152" s="5">
        <f>IF(R152=0,0,1+INDEX(por,MATCH(R152,dox,0)))</f>
        <v>0</v>
      </c>
      <c r="R152" s="5">
        <f>IF($O152=0,0,IF(R152&gt;0,R152,IF(ISNA(MATCH(M152,dox,0)),IF(ISNA(MATCH(N152,dox,0)),0,N152),M152)))</f>
        <v>0</v>
      </c>
      <c r="S152" s="5">
        <f>IF(R152=0,0,IF(R152=M152,N152,M152))</f>
        <v>0</v>
      </c>
    </row>
    <row r="153" spans="12:19" ht="13.5">
      <c r="L153" s="1">
        <f>L152+1</f>
        <v>140</v>
      </c>
      <c r="M153" s="68">
        <f>M127+10</f>
        <v>64</v>
      </c>
      <c r="N153" s="57">
        <f>N127+10</f>
        <v>72</v>
      </c>
      <c r="O153" s="46">
        <v>1</v>
      </c>
      <c r="P153" s="5">
        <v>1</v>
      </c>
      <c r="Q153" s="5">
        <f>IF(R153=0,0,1+INDEX(por,MATCH(R153,dox,0)))</f>
        <v>0</v>
      </c>
      <c r="R153" s="5">
        <f>IF($O153=0,0,IF(R153&gt;0,R153,IF(ISNA(MATCH(M153,dox,0)),IF(ISNA(MATCH(N153,dox,0)),0,N153),M153)))</f>
        <v>0</v>
      </c>
      <c r="S153" s="5">
        <f>IF(R153=0,0,IF(R153=M153,N153,M153))</f>
        <v>0</v>
      </c>
    </row>
    <row r="154" spans="12:19" ht="13.5">
      <c r="L154" s="1">
        <f>L153+1</f>
        <v>141</v>
      </c>
      <c r="M154" s="68">
        <f>M128+10</f>
        <v>64</v>
      </c>
      <c r="N154" s="57">
        <f>N128+10</f>
        <v>76</v>
      </c>
      <c r="O154" s="46">
        <v>0</v>
      </c>
      <c r="P154" s="5">
        <v>1</v>
      </c>
      <c r="Q154" s="5">
        <f>IF(R154=0,0,1+INDEX(por,MATCH(R154,dox,0)))</f>
        <v>0</v>
      </c>
      <c r="R154" s="5">
        <f>IF($O154=0,0,IF(R154&gt;0,R154,IF(ISNA(MATCH(M154,dox,0)),IF(ISNA(MATCH(N154,dox,0)),0,N154),M154)))</f>
        <v>0</v>
      </c>
      <c r="S154" s="5">
        <f>IF(R154=0,0,IF(R154=M154,N154,M154))</f>
        <v>0</v>
      </c>
    </row>
    <row r="155" spans="12:19" ht="13.5">
      <c r="L155" s="1">
        <f>L154+1</f>
        <v>142</v>
      </c>
      <c r="M155" s="68">
        <f>M129+10</f>
        <v>64</v>
      </c>
      <c r="N155" s="57">
        <f>N129+10</f>
        <v>83</v>
      </c>
      <c r="O155" s="46">
        <v>0</v>
      </c>
      <c r="P155" s="5">
        <v>1</v>
      </c>
      <c r="Q155" s="5">
        <f>IF(R155=0,0,1+INDEX(por,MATCH(R155,dox,0)))</f>
        <v>0</v>
      </c>
      <c r="R155" s="5">
        <f>IF($O155=0,0,IF(R155&gt;0,R155,IF(ISNA(MATCH(M155,dox,0)),IF(ISNA(MATCH(N155,dox,0)),0,N155),M155)))</f>
        <v>0</v>
      </c>
      <c r="S155" s="5">
        <f>IF(R155=0,0,IF(R155=M155,N155,M155))</f>
        <v>0</v>
      </c>
    </row>
    <row r="156" spans="12:19" ht="13.5">
      <c r="L156" s="1">
        <f>L155+1</f>
        <v>143</v>
      </c>
      <c r="M156" s="68">
        <f>M130+10</f>
        <v>64</v>
      </c>
      <c r="N156" s="57">
        <f>N130+10</f>
        <v>85</v>
      </c>
      <c r="O156" s="46">
        <v>0</v>
      </c>
      <c r="P156" s="5">
        <v>1</v>
      </c>
      <c r="Q156" s="5">
        <f>IF(R156=0,0,1+INDEX(por,MATCH(R156,dox,0)))</f>
        <v>0</v>
      </c>
      <c r="R156" s="5">
        <f>IF($O156=0,0,IF(R156&gt;0,R156,IF(ISNA(MATCH(M156,dox,0)),IF(ISNA(MATCH(N156,dox,0)),0,N156),M156)))</f>
        <v>0</v>
      </c>
      <c r="S156" s="5">
        <f>IF(R156=0,0,IF(R156=M156,N156,M156))</f>
        <v>0</v>
      </c>
    </row>
    <row r="157" spans="12:19" ht="13.5">
      <c r="L157" s="1">
        <f>L156+1</f>
        <v>144</v>
      </c>
      <c r="M157" s="68">
        <f>M131+10</f>
        <v>65</v>
      </c>
      <c r="N157" s="57">
        <f>N131+10</f>
        <v>73</v>
      </c>
      <c r="O157" s="46">
        <v>0</v>
      </c>
      <c r="P157" s="5">
        <v>1</v>
      </c>
      <c r="Q157" s="5">
        <f>IF(R157=0,0,1+INDEX(por,MATCH(R157,dox,0)))</f>
        <v>0</v>
      </c>
      <c r="R157" s="5">
        <f>IF($O157=0,0,IF(R157&gt;0,R157,IF(ISNA(MATCH(M157,dox,0)),IF(ISNA(MATCH(N157,dox,0)),0,N157),M157)))</f>
        <v>0</v>
      </c>
      <c r="S157" s="5">
        <f>IF(R157=0,0,IF(R157=M157,N157,M157))</f>
        <v>0</v>
      </c>
    </row>
    <row r="158" spans="12:19" ht="13.5">
      <c r="L158" s="1">
        <f>L157+1</f>
        <v>145</v>
      </c>
      <c r="M158" s="68">
        <f>M132+10</f>
        <v>65</v>
      </c>
      <c r="N158" s="57">
        <f>N132+10</f>
        <v>77</v>
      </c>
      <c r="O158" s="46">
        <v>0</v>
      </c>
      <c r="P158" s="5">
        <v>1</v>
      </c>
      <c r="Q158" s="5">
        <f>IF(R158=0,0,1+INDEX(por,MATCH(R158,dox,0)))</f>
        <v>0</v>
      </c>
      <c r="R158" s="5">
        <f>IF($O158=0,0,IF(R158&gt;0,R158,IF(ISNA(MATCH(M158,dox,0)),IF(ISNA(MATCH(N158,dox,0)),0,N158),M158)))</f>
        <v>0</v>
      </c>
      <c r="S158" s="5">
        <f>IF(R158=0,0,IF(R158=M158,N158,M158))</f>
        <v>0</v>
      </c>
    </row>
    <row r="159" spans="12:19" ht="13.5">
      <c r="L159" s="1">
        <f>L158+1</f>
        <v>146</v>
      </c>
      <c r="M159" s="68">
        <f>M133+10</f>
        <v>65</v>
      </c>
      <c r="N159" s="57">
        <f>N133+10</f>
        <v>84</v>
      </c>
      <c r="O159" s="46">
        <v>0</v>
      </c>
      <c r="P159" s="5">
        <v>1</v>
      </c>
      <c r="Q159" s="5">
        <f>IF(R159=0,0,1+INDEX(por,MATCH(R159,dox,0)))</f>
        <v>0</v>
      </c>
      <c r="R159" s="5">
        <f>IF($O159=0,0,IF(R159&gt;0,R159,IF(ISNA(MATCH(M159,dox,0)),IF(ISNA(MATCH(N159,dox,0)),0,N159),M159)))</f>
        <v>0</v>
      </c>
      <c r="S159" s="5">
        <f>IF(R159=0,0,IF(R159=M159,N159,M159))</f>
        <v>0</v>
      </c>
    </row>
    <row r="160" spans="12:19" ht="13.5">
      <c r="L160" s="1">
        <f>L159+1</f>
        <v>147</v>
      </c>
      <c r="M160" s="68">
        <f>M134+10</f>
        <v>65</v>
      </c>
      <c r="N160" s="57">
        <f>N134+10</f>
        <v>86</v>
      </c>
      <c r="O160" s="46">
        <v>0</v>
      </c>
      <c r="P160" s="5">
        <v>1</v>
      </c>
      <c r="Q160" s="5">
        <f>IF(R160=0,0,1+INDEX(por,MATCH(R160,dox,0)))</f>
        <v>0</v>
      </c>
      <c r="R160" s="5">
        <f>IF($O160=0,0,IF(R160&gt;0,R160,IF(ISNA(MATCH(M160,dox,0)),IF(ISNA(MATCH(N160,dox,0)),0,N160),M160)))</f>
        <v>0</v>
      </c>
      <c r="S160" s="5">
        <f>IF(R160=0,0,IF(R160=M160,N160,M160))</f>
        <v>0</v>
      </c>
    </row>
    <row r="161" spans="12:19" ht="13.5">
      <c r="L161" s="1">
        <f>L160+1</f>
        <v>148</v>
      </c>
      <c r="M161" s="68">
        <f>M135+10</f>
        <v>66</v>
      </c>
      <c r="N161" s="57">
        <f>N135+10</f>
        <v>74</v>
      </c>
      <c r="O161" s="46">
        <v>0</v>
      </c>
      <c r="P161" s="5">
        <v>1</v>
      </c>
      <c r="Q161" s="5">
        <f>IF(R161=0,0,1+INDEX(por,MATCH(R161,dox,0)))</f>
        <v>0</v>
      </c>
      <c r="R161" s="5">
        <f>IF($O161=0,0,IF(R161&gt;0,R161,IF(ISNA(MATCH(M161,dox,0)),IF(ISNA(MATCH(N161,dox,0)),0,N161),M161)))</f>
        <v>0</v>
      </c>
      <c r="S161" s="5">
        <f>IF(R161=0,0,IF(R161=M161,N161,M161))</f>
        <v>0</v>
      </c>
    </row>
    <row r="162" spans="12:19" ht="13.5">
      <c r="L162" s="1">
        <f>L161+1</f>
        <v>149</v>
      </c>
      <c r="M162" s="68">
        <f>M136+10</f>
        <v>66</v>
      </c>
      <c r="N162" s="57">
        <f>N136+10</f>
        <v>78</v>
      </c>
      <c r="O162" s="46">
        <v>0</v>
      </c>
      <c r="P162" s="5">
        <v>1</v>
      </c>
      <c r="Q162" s="5">
        <f>IF(R162=0,0,1+INDEX(por,MATCH(R162,dox,0)))</f>
        <v>0</v>
      </c>
      <c r="R162" s="5">
        <f>IF($O162=0,0,IF(R162&gt;0,R162,IF(ISNA(MATCH(M162,dox,0)),IF(ISNA(MATCH(N162,dox,0)),0,N162),M162)))</f>
        <v>0</v>
      </c>
      <c r="S162" s="5">
        <f>IF(R162=0,0,IF(R162=M162,N162,M162))</f>
        <v>0</v>
      </c>
    </row>
    <row r="163" spans="12:19" ht="13.5">
      <c r="L163" s="1">
        <f>L162+1</f>
        <v>150</v>
      </c>
      <c r="M163" s="68">
        <f>M137+10</f>
        <v>66</v>
      </c>
      <c r="N163" s="57">
        <f>N137+10</f>
        <v>85</v>
      </c>
      <c r="O163" s="46">
        <v>0</v>
      </c>
      <c r="P163" s="5">
        <v>1</v>
      </c>
      <c r="Q163" s="5">
        <f>IF(R163=0,0,1+INDEX(por,MATCH(R163,dox,0)))</f>
        <v>0</v>
      </c>
      <c r="R163" s="5">
        <f>IF($O163=0,0,IF(R163&gt;0,R163,IF(ISNA(MATCH(M163,dox,0)),IF(ISNA(MATCH(N163,dox,0)),0,N163),M163)))</f>
        <v>0</v>
      </c>
      <c r="S163" s="5">
        <f>IF(R163=0,0,IF(R163=M163,N163,M163))</f>
        <v>0</v>
      </c>
    </row>
    <row r="164" spans="12:19" ht="13.5">
      <c r="L164" s="1">
        <f>L163+1</f>
        <v>151</v>
      </c>
      <c r="M164" s="68">
        <f>M138+10</f>
        <v>66</v>
      </c>
      <c r="N164" s="57">
        <f>N138+10</f>
        <v>87</v>
      </c>
      <c r="O164" s="46">
        <v>0</v>
      </c>
      <c r="P164" s="5">
        <v>1</v>
      </c>
      <c r="Q164" s="5">
        <f>IF(R164=0,0,1+INDEX(por,MATCH(R164,dox,0)))</f>
        <v>0</v>
      </c>
      <c r="R164" s="5">
        <f>IF($O164=0,0,IF(R164&gt;0,R164,IF(ISNA(MATCH(M164,dox,0)),IF(ISNA(MATCH(N164,dox,0)),0,N164),M164)))</f>
        <v>0</v>
      </c>
      <c r="S164" s="5">
        <f>IF(R164=0,0,IF(R164=M164,N164,M164))</f>
        <v>0</v>
      </c>
    </row>
    <row r="165" spans="12:19" ht="13.5">
      <c r="L165" s="1">
        <f>L164+1</f>
        <v>152</v>
      </c>
      <c r="M165" s="68">
        <f>M139+10</f>
        <v>67</v>
      </c>
      <c r="N165" s="57">
        <f>N139+10</f>
        <v>75</v>
      </c>
      <c r="O165" s="46">
        <v>0</v>
      </c>
      <c r="P165" s="5">
        <v>1</v>
      </c>
      <c r="Q165" s="5">
        <f>IF(R165=0,0,1+INDEX(por,MATCH(R165,dox,0)))</f>
        <v>0</v>
      </c>
      <c r="R165" s="5">
        <f>IF($O165=0,0,IF(R165&gt;0,R165,IF(ISNA(MATCH(M165,dox,0)),IF(ISNA(MATCH(N165,dox,0)),0,N165),M165)))</f>
        <v>0</v>
      </c>
      <c r="S165" s="5">
        <f>IF(R165=0,0,IF(R165=M165,N165,M165))</f>
        <v>0</v>
      </c>
    </row>
    <row r="166" spans="12:19" ht="13.5">
      <c r="L166" s="1">
        <f>L165+1</f>
        <v>153</v>
      </c>
      <c r="M166" s="68">
        <f>M140+10</f>
        <v>67</v>
      </c>
      <c r="N166" s="57">
        <f>N140+10</f>
        <v>86</v>
      </c>
      <c r="O166" s="46">
        <v>0</v>
      </c>
      <c r="P166" s="5">
        <v>1</v>
      </c>
      <c r="Q166" s="5">
        <f>IF(R166=0,0,1+INDEX(por,MATCH(R166,dox,0)))</f>
        <v>0</v>
      </c>
      <c r="R166" s="5">
        <f>IF($O166=0,0,IF(R166&gt;0,R166,IF(ISNA(MATCH(M166,dox,0)),IF(ISNA(MATCH(N166,dox,0)),0,N166),M166)))</f>
        <v>0</v>
      </c>
      <c r="S166" s="5">
        <f>IF(R166=0,0,IF(R166=M166,N166,M166))</f>
        <v>0</v>
      </c>
    </row>
    <row r="167" spans="12:19" ht="13.5">
      <c r="L167" s="1">
        <f>L166+1</f>
        <v>154</v>
      </c>
      <c r="M167" s="68">
        <f>M141+10</f>
        <v>67</v>
      </c>
      <c r="N167" s="57">
        <f>N141+10</f>
        <v>88</v>
      </c>
      <c r="O167" s="46">
        <v>1</v>
      </c>
      <c r="P167" s="5">
        <v>1</v>
      </c>
      <c r="Q167" s="5">
        <f>IF(R167=0,0,1+INDEX(por,MATCH(R167,dox,0)))</f>
        <v>0</v>
      </c>
      <c r="R167" s="5">
        <f>IF($O167=0,0,IF(R167&gt;0,R167,IF(ISNA(MATCH(M167,dox,0)),IF(ISNA(MATCH(N167,dox,0)),0,N167),M167)))</f>
        <v>0</v>
      </c>
      <c r="S167" s="5">
        <f>IF(R167=0,0,IF(R167=M167,N167,M167))</f>
        <v>0</v>
      </c>
    </row>
    <row r="168" spans="12:19" ht="13.5">
      <c r="L168" s="1">
        <f>L167+1</f>
        <v>155</v>
      </c>
      <c r="M168" s="68">
        <f>M142+10</f>
        <v>68</v>
      </c>
      <c r="N168" s="57">
        <f>N142+10</f>
        <v>76</v>
      </c>
      <c r="O168" s="46">
        <v>0</v>
      </c>
      <c r="P168" s="5">
        <v>1</v>
      </c>
      <c r="Q168" s="5">
        <f>IF(R168=0,0,1+INDEX(por,MATCH(R168,dox,0)))</f>
        <v>0</v>
      </c>
      <c r="R168" s="5">
        <f>IF($O168=0,0,IF(R168&gt;0,R168,IF(ISNA(MATCH(M168,dox,0)),IF(ISNA(MATCH(N168,dox,0)),0,N168),M168)))</f>
        <v>0</v>
      </c>
      <c r="S168" s="5">
        <f>IF(R168=0,0,IF(R168=M168,N168,M168))</f>
        <v>0</v>
      </c>
    </row>
    <row r="169" spans="12:19" ht="13.5">
      <c r="L169" s="1">
        <f>L168+1</f>
        <v>156</v>
      </c>
      <c r="M169" s="68">
        <f>M143+10</f>
        <v>68</v>
      </c>
      <c r="N169" s="57">
        <f>N143+10</f>
        <v>87</v>
      </c>
      <c r="O169" s="46">
        <v>1</v>
      </c>
      <c r="P169" s="5">
        <v>1</v>
      </c>
      <c r="Q169" s="5">
        <f>IF(R169=0,0,1+INDEX(por,MATCH(R169,dox,0)))</f>
        <v>0</v>
      </c>
      <c r="R169" s="5">
        <f>IF($O169=0,0,IF(R169&gt;0,R169,IF(ISNA(MATCH(M169,dox,0)),IF(ISNA(MATCH(N169,dox,0)),0,N169),M169)))</f>
        <v>0</v>
      </c>
      <c r="S169" s="5">
        <f>IF(R169=0,0,IF(R169=M169,N169,M169))</f>
        <v>0</v>
      </c>
    </row>
    <row r="170" spans="12:19" ht="13.5">
      <c r="L170" s="1">
        <f>L169+1</f>
        <v>157</v>
      </c>
      <c r="M170" s="68">
        <f>M144+10</f>
        <v>71</v>
      </c>
      <c r="N170" s="57">
        <f>N144+10</f>
        <v>83</v>
      </c>
      <c r="O170" s="46">
        <v>1</v>
      </c>
      <c r="P170" s="5">
        <v>1</v>
      </c>
      <c r="Q170" s="5">
        <f>IF(R170=0,0,1+INDEX(por,MATCH(R170,dox,0)))</f>
        <v>0</v>
      </c>
      <c r="R170" s="5">
        <f>IF($O170=0,0,IF(R170&gt;0,R170,IF(ISNA(MATCH(M170,dox,0)),IF(ISNA(MATCH(N170,dox,0)),0,N170),M170)))</f>
        <v>0</v>
      </c>
      <c r="S170" s="5">
        <f>IF(R170=0,0,IF(R170=M170,N170,M170))</f>
        <v>0</v>
      </c>
    </row>
    <row r="171" spans="12:19" ht="13.5">
      <c r="L171" s="1">
        <f>L170+1</f>
        <v>158</v>
      </c>
      <c r="M171" s="68">
        <v>72</v>
      </c>
      <c r="N171" s="57">
        <v>84</v>
      </c>
      <c r="O171" s="46">
        <v>1</v>
      </c>
      <c r="P171" s="5">
        <v>1</v>
      </c>
      <c r="Q171" s="5">
        <f>IF(R171=0,0,1+INDEX(por,MATCH(R171,dox,0)))</f>
        <v>0</v>
      </c>
      <c r="R171" s="5">
        <f>IF($O171=0,0,IF(R171&gt;0,R171,IF(ISNA(MATCH(M171,dox,0)),IF(ISNA(MATCH(N171,dox,0)),0,N171),M171)))</f>
        <v>0</v>
      </c>
      <c r="S171" s="5">
        <f>IF(R171=0,0,IF(R171=M171,N171,M171))</f>
        <v>0</v>
      </c>
    </row>
    <row r="172" spans="11:19" ht="13.5">
      <c r="K172" s="5"/>
      <c r="L172" s="1">
        <f>L171+1</f>
        <v>159</v>
      </c>
      <c r="M172" s="68">
        <v>73</v>
      </c>
      <c r="N172" s="57">
        <v>81</v>
      </c>
      <c r="O172" s="46">
        <v>1</v>
      </c>
      <c r="P172" s="5">
        <v>1</v>
      </c>
      <c r="Q172" s="5">
        <f>IF(R172=0,0,1+INDEX(por,MATCH(R172,dox,0)))</f>
        <v>0</v>
      </c>
      <c r="R172" s="5">
        <f>IF($O172=0,0,IF(R172&gt;0,R172,IF(ISNA(MATCH(M172,dox,0)),IF(ISNA(MATCH(N172,dox,0)),0,N172),M172)))</f>
        <v>0</v>
      </c>
      <c r="S172" s="5">
        <f>IF(R172=0,0,IF(R172=M172,N172,M172))</f>
        <v>0</v>
      </c>
    </row>
    <row r="173" spans="11:19" ht="13.5">
      <c r="K173" s="5"/>
      <c r="L173" s="1">
        <f>L172+1</f>
        <v>160</v>
      </c>
      <c r="M173" s="68">
        <v>73</v>
      </c>
      <c r="N173" s="57">
        <v>85</v>
      </c>
      <c r="O173" s="46">
        <v>1</v>
      </c>
      <c r="P173" s="5">
        <v>1</v>
      </c>
      <c r="Q173" s="5">
        <f>IF(R173=0,0,1+INDEX(por,MATCH(R173,dox,0)))</f>
        <v>0</v>
      </c>
      <c r="R173" s="5">
        <f>IF($O173=0,0,IF(R173&gt;0,R173,IF(ISNA(MATCH(M173,dox,0)),IF(ISNA(MATCH(N173,dox,0)),0,N173),M173)))</f>
        <v>0</v>
      </c>
      <c r="S173" s="5">
        <f>IF(R173=0,0,IF(R173=M173,N173,M173))</f>
        <v>0</v>
      </c>
    </row>
    <row r="174" spans="11:19" ht="13.5">
      <c r="K174" s="5"/>
      <c r="L174" s="1">
        <f>L173+1</f>
        <v>161</v>
      </c>
      <c r="M174" s="68">
        <v>74</v>
      </c>
      <c r="N174" s="57">
        <v>82</v>
      </c>
      <c r="O174" s="46">
        <v>1</v>
      </c>
      <c r="P174" s="5">
        <v>1</v>
      </c>
      <c r="Q174" s="5">
        <f>IF(R174=0,0,1+INDEX(por,MATCH(R174,dox,0)))</f>
        <v>0</v>
      </c>
      <c r="R174" s="5">
        <f>IF($O174=0,0,IF(R174&gt;0,R174,IF(ISNA(MATCH(M174,dox,0)),IF(ISNA(MATCH(N174,dox,0)),0,N174),M174)))</f>
        <v>0</v>
      </c>
      <c r="S174" s="5">
        <f>IF(R174=0,0,IF(R174=M174,N174,M174))</f>
        <v>0</v>
      </c>
    </row>
    <row r="175" spans="11:19" ht="13.5">
      <c r="K175" s="5"/>
      <c r="L175" s="1">
        <f>L174+1</f>
        <v>162</v>
      </c>
      <c r="M175" s="68">
        <v>74</v>
      </c>
      <c r="N175" s="57">
        <v>86</v>
      </c>
      <c r="O175" s="46">
        <v>1</v>
      </c>
      <c r="P175" s="5">
        <v>1</v>
      </c>
      <c r="Q175" s="5">
        <f>IF(R175=0,0,1+INDEX(por,MATCH(R175,dox,0)))</f>
        <v>0</v>
      </c>
      <c r="R175" s="5">
        <f>IF($O175=0,0,IF(R175&gt;0,R175,IF(ISNA(MATCH(M175,dox,0)),IF(ISNA(MATCH(N175,dox,0)),0,N175),M175)))</f>
        <v>0</v>
      </c>
      <c r="S175" s="5">
        <f>IF(R175=0,0,IF(R175=M175,N175,M175))</f>
        <v>0</v>
      </c>
    </row>
    <row r="176" spans="11:19" ht="13.5">
      <c r="K176" s="5"/>
      <c r="L176" s="1">
        <f>L175+1</f>
        <v>163</v>
      </c>
      <c r="M176" s="68">
        <v>75</v>
      </c>
      <c r="N176" s="57">
        <v>83</v>
      </c>
      <c r="O176" s="46">
        <v>1</v>
      </c>
      <c r="P176" s="5">
        <v>1</v>
      </c>
      <c r="Q176" s="5">
        <f>IF(R176=0,0,1+INDEX(por,MATCH(R176,dox,0)))</f>
        <v>0</v>
      </c>
      <c r="R176" s="5">
        <f>IF($O176=0,0,IF(R176&gt;0,R176,IF(ISNA(MATCH(M176,dox,0)),IF(ISNA(MATCH(N176,dox,0)),0,N176),M176)))</f>
        <v>0</v>
      </c>
      <c r="S176" s="5">
        <f>IF(R176=0,0,IF(R176=M176,N176,M176))</f>
        <v>0</v>
      </c>
    </row>
    <row r="177" spans="11:19" ht="13.5">
      <c r="K177" s="5"/>
      <c r="L177" s="1">
        <f>L176+1</f>
        <v>164</v>
      </c>
      <c r="M177" s="68">
        <v>75</v>
      </c>
      <c r="N177" s="57">
        <v>87</v>
      </c>
      <c r="O177" s="46">
        <v>1</v>
      </c>
      <c r="P177" s="5">
        <v>1</v>
      </c>
      <c r="Q177" s="5">
        <f>IF(R177=0,0,1+INDEX(por,MATCH(R177,dox,0)))</f>
        <v>0</v>
      </c>
      <c r="R177" s="5">
        <f>IF($O177=0,0,IF(R177&gt;0,R177,IF(ISNA(MATCH(M177,dox,0)),IF(ISNA(MATCH(N177,dox,0)),0,N177),M177)))</f>
        <v>0</v>
      </c>
      <c r="S177" s="5">
        <f>IF(R177=0,0,IF(R177=M177,N177,M177))</f>
        <v>0</v>
      </c>
    </row>
    <row r="178" spans="11:19" ht="13.5">
      <c r="K178" s="5"/>
      <c r="L178" s="1">
        <f>L177+1</f>
        <v>165</v>
      </c>
      <c r="M178" s="68">
        <v>76</v>
      </c>
      <c r="N178" s="57">
        <v>84</v>
      </c>
      <c r="O178" s="46">
        <v>1</v>
      </c>
      <c r="P178" s="5">
        <v>1</v>
      </c>
      <c r="Q178" s="5">
        <f>IF(R178=0,0,1+INDEX(por,MATCH(R178,dox,0)))</f>
        <v>0</v>
      </c>
      <c r="R178" s="5">
        <f>IF($O178=0,0,IF(R178&gt;0,R178,IF(ISNA(MATCH(M178,dox,0)),IF(ISNA(MATCH(N178,dox,0)),0,N178),M178)))</f>
        <v>0</v>
      </c>
      <c r="S178" s="5">
        <f>IF(R178=0,0,IF(R178=M178,N178,M178))</f>
        <v>0</v>
      </c>
    </row>
    <row r="179" spans="11:19" ht="13.5">
      <c r="K179" s="5"/>
      <c r="L179" s="1">
        <f>L178+1</f>
        <v>166</v>
      </c>
      <c r="M179" s="68">
        <v>76</v>
      </c>
      <c r="N179" s="57">
        <v>88</v>
      </c>
      <c r="O179" s="46">
        <v>1</v>
      </c>
      <c r="P179" s="5">
        <v>1</v>
      </c>
      <c r="Q179" s="5">
        <f>IF(R179=0,0,1+INDEX(por,MATCH(R179,dox,0)))</f>
        <v>0</v>
      </c>
      <c r="R179" s="5">
        <f>IF($O179=0,0,IF(R179&gt;0,R179,IF(ISNA(MATCH(M179,dox,0)),IF(ISNA(MATCH(N179,dox,0)),0,N179),M179)))</f>
        <v>0</v>
      </c>
      <c r="S179" s="5">
        <f>IF(R179=0,0,IF(R179=M179,N179,M179))</f>
        <v>0</v>
      </c>
    </row>
    <row r="180" spans="11:19" ht="13.5">
      <c r="K180" s="5"/>
      <c r="L180" s="1">
        <f>L179+1</f>
        <v>167</v>
      </c>
      <c r="M180" s="68">
        <v>77</v>
      </c>
      <c r="N180" s="57">
        <v>85</v>
      </c>
      <c r="O180" s="46">
        <v>1</v>
      </c>
      <c r="P180" s="5">
        <v>1</v>
      </c>
      <c r="Q180" s="5">
        <f>IF(R180=0,0,1+INDEX(por,MATCH(R180,dox,0)))</f>
        <v>0</v>
      </c>
      <c r="R180" s="5">
        <f>IF($O180=0,0,IF(R180&gt;0,R180,IF(ISNA(MATCH(M180,dox,0)),IF(ISNA(MATCH(N180,dox,0)),0,N180),M180)))</f>
        <v>0</v>
      </c>
      <c r="S180" s="5">
        <f>IF(R180=0,0,IF(R180=M180,N180,M180))</f>
        <v>0</v>
      </c>
    </row>
    <row r="181" spans="11:19" ht="13.5">
      <c r="K181" s="5"/>
      <c r="L181" s="1">
        <f>L180+1</f>
        <v>168</v>
      </c>
      <c r="M181" s="44">
        <v>78</v>
      </c>
      <c r="N181" s="58">
        <v>86</v>
      </c>
      <c r="O181" s="35">
        <v>1</v>
      </c>
      <c r="P181" s="5">
        <v>1</v>
      </c>
      <c r="Q181" s="5">
        <f>IF(R181=0,0,1+INDEX(por,MATCH(R181,dox,0)))</f>
        <v>0</v>
      </c>
      <c r="R181" s="5">
        <f>IF($O181=0,0,IF(R181&gt;0,R181,IF(ISNA(MATCH(M181,dox,0)),IF(ISNA(MATCH(N181,dox,0)),0,N181),M181)))</f>
        <v>0</v>
      </c>
      <c r="S181" s="5">
        <f>IF(R181=0,0,IF(R181=M181,N181,M181))</f>
        <v>0</v>
      </c>
    </row>
  </sheetData>
  <sheetProtection/>
  <printOptions/>
  <pageMargins left="1" right="1" top="1" bottom="1" header="1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